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14808" windowHeight="7476" tabRatio="790" activeTab="0"/>
  </bookViews>
  <sheets>
    <sheet name="виды работ" sheetId="1" r:id="rId1"/>
    <sheet name="спец. площ.тихого отдыха" sheetId="2" r:id="rId2"/>
    <sheet name="спец. городков (новые дет.площ." sheetId="3" r:id="rId3"/>
    <sheet name="доснащение МАФ детск.площ" sheetId="4" r:id="rId4"/>
    <sheet name="доснащен. спорт.МАФ" sheetId="5" r:id="rId5"/>
    <sheet name="специф.спорт. площ." sheetId="6" r:id="rId6"/>
    <sheet name="специф.площ.для выгула собак" sheetId="7" r:id="rId7"/>
  </sheets>
  <definedNames>
    <definedName name="_xlnm.Print_Titles" localSheetId="0">'виды работ'!$B:$B,'виды работ'!$3:$4</definedName>
    <definedName name="_xlnm.Print_Area" localSheetId="0">'виды работ'!$A$1:$GF$15</definedName>
  </definedNames>
  <calcPr fullCalcOnLoad="1"/>
</workbook>
</file>

<file path=xl/sharedStrings.xml><?xml version="1.0" encoding="utf-8"?>
<sst xmlns="http://schemas.openxmlformats.org/spreadsheetml/2006/main" count="760" uniqueCount="333">
  <si>
    <t>№№ пп</t>
  </si>
  <si>
    <t>Адрес</t>
  </si>
  <si>
    <t>Объем, кв.м.</t>
  </si>
  <si>
    <t>Кол-во м/м, шт.</t>
  </si>
  <si>
    <t>Ст-ть, тыс. руб</t>
  </si>
  <si>
    <t>Объем (шт.)</t>
  </si>
  <si>
    <t>Сумма (тыс. руб.)</t>
  </si>
  <si>
    <t>Ст-ть, тыс. руб.</t>
  </si>
  <si>
    <t>Объем, шт.</t>
  </si>
  <si>
    <t>Стоимость, тыс. руб.</t>
  </si>
  <si>
    <t>Объем (п.м.)</t>
  </si>
  <si>
    <t>Объем,                   кв. м</t>
  </si>
  <si>
    <t xml:space="preserve"> шт.</t>
  </si>
  <si>
    <t xml:space="preserve"> тыс. руб.</t>
  </si>
  <si>
    <t>кв.м.</t>
  </si>
  <si>
    <t>Устройство уличных лестниц (сметно, 2мx1м -22 500 руб.)</t>
  </si>
  <si>
    <t>Объем, п.м.</t>
  </si>
  <si>
    <t>Устройство бортового камня (900 руб.)</t>
  </si>
  <si>
    <t xml:space="preserve">Закупка и посадка кустарников (300 руб) </t>
  </si>
  <si>
    <t>Спецификация площадок тихого отдыха</t>
  </si>
  <si>
    <t>№ п/п</t>
  </si>
  <si>
    <t>АБП, кв.м.</t>
  </si>
  <si>
    <t>стоимость, тыс.руб</t>
  </si>
  <si>
    <t>Плитка кв.м.</t>
  </si>
  <si>
    <t>Тропинки кв.м</t>
  </si>
  <si>
    <t>Арки декоративные</t>
  </si>
  <si>
    <t>Скамейки</t>
  </si>
  <si>
    <t>Урны</t>
  </si>
  <si>
    <t>Вазон</t>
  </si>
  <si>
    <t>Цветочница уличная</t>
  </si>
  <si>
    <t>Фигура вертикального</t>
  </si>
  <si>
    <t>Клумбы</t>
  </si>
  <si>
    <t>Беседка</t>
  </si>
  <si>
    <t>Стол со скамейками</t>
  </si>
  <si>
    <t>ИТОГО</t>
  </si>
  <si>
    <t>Устройство детских площадок (новые)(межквартальные городки) спецификация</t>
  </si>
  <si>
    <t>ИТОГО, шт.</t>
  </si>
  <si>
    <t>ИТОГО
тыс. руб.</t>
  </si>
  <si>
    <t>устройство игровых комплексов</t>
  </si>
  <si>
    <t>Качели</t>
  </si>
  <si>
    <t>комплексы</t>
  </si>
  <si>
    <t>спортивные снаряды</t>
  </si>
  <si>
    <t>спортивные тренажеры</t>
  </si>
  <si>
    <t>спортивное оборудование</t>
  </si>
  <si>
    <t>устройство резинового полкрытия с основанием</t>
  </si>
  <si>
    <t>устройство ограждения, (1,2м),1000 руб.</t>
  </si>
  <si>
    <t>устройство освещения (120 тыс.руб.)</t>
  </si>
  <si>
    <t>Игровой комплекс № 1</t>
  </si>
  <si>
    <t>Игровой комплекс № 2</t>
  </si>
  <si>
    <t>Игровой комплекс № 3</t>
  </si>
  <si>
    <t>Игровой комплекс № 4</t>
  </si>
  <si>
    <t>Игровой комплекс № 5</t>
  </si>
  <si>
    <t>Игровой комплекс № 11</t>
  </si>
  <si>
    <t>Качели-балансир</t>
  </si>
  <si>
    <t>Карусель круговая
4-х местная</t>
  </si>
  <si>
    <t>Качели двойные</t>
  </si>
  <si>
    <t>Качели двухместные</t>
  </si>
  <si>
    <t>Качели на пружине</t>
  </si>
  <si>
    <t>Качели комбинированные</t>
  </si>
  <si>
    <t>Атлетический комплекс</t>
  </si>
  <si>
    <t>Шведская стенка</t>
  </si>
  <si>
    <t>Турник</t>
  </si>
  <si>
    <t>Брусья</t>
  </si>
  <si>
    <t>Подвисная лестница</t>
  </si>
  <si>
    <t>Тренажер 1</t>
  </si>
  <si>
    <t>Тренажер 2</t>
  </si>
  <si>
    <t>Тренажер 3</t>
  </si>
  <si>
    <t>Тренажер 4</t>
  </si>
  <si>
    <t>Тренажер 5</t>
  </si>
  <si>
    <t>Тренажер 6</t>
  </si>
  <si>
    <t>Баскетбольный щит</t>
  </si>
  <si>
    <t>Стойка волейбольная</t>
  </si>
  <si>
    <t>Ворота футбольные с баскетбольным щитом</t>
  </si>
  <si>
    <t>Стол теннисный</t>
  </si>
  <si>
    <t>тыс.руб.</t>
  </si>
  <si>
    <t>тыс. руб.</t>
  </si>
  <si>
    <t>Песочница</t>
  </si>
  <si>
    <t>Стол тихого отдыха</t>
  </si>
  <si>
    <t>Стол</t>
  </si>
  <si>
    <t>Горка</t>
  </si>
  <si>
    <t>кв.м</t>
  </si>
  <si>
    <t>тыс, руб</t>
  </si>
  <si>
    <t>пог.м</t>
  </si>
  <si>
    <t>шт.</t>
  </si>
  <si>
    <t>тыс.руб</t>
  </si>
  <si>
    <t>стоимость, тыс.руб.</t>
  </si>
  <si>
    <t>Устройство парковочных карманов (1350 руб.)</t>
  </si>
  <si>
    <t>Ремонт АБП с заменой бортового камня,           (1100руб/м2)</t>
  </si>
  <si>
    <t>Устройство тротуаров (1350 руб/м2)</t>
  </si>
  <si>
    <t>устройство подходов к детской площадке (тропиночная сеть), 1300 руб</t>
  </si>
  <si>
    <t>Санитарная обрезка (до 2300руб/шт)</t>
  </si>
  <si>
    <t>устройство клумб, цветников           (3600 руб/м2)</t>
  </si>
  <si>
    <t>ремонт детских площадок с дооснащением МАФ</t>
  </si>
  <si>
    <t>ремонт детских площадок с дооснащением спортивными  МАФ</t>
  </si>
  <si>
    <t>МАФ</t>
  </si>
  <si>
    <t>Устройство ограждения детских площадок H 3м (1800 руб.)</t>
  </si>
  <si>
    <t>Устройство ограждения детских площадок H-2м  (1200 руб.)</t>
  </si>
  <si>
    <t>Устройство ограждения детских площадок H-1,2м  (1000 руб.)</t>
  </si>
  <si>
    <t>устройство ограждений газонов H 0, 4м.              (700 руб.)</t>
  </si>
  <si>
    <t>устройство резинового покрытия с основанием (2100руб.)</t>
  </si>
  <si>
    <t>Закупка цветочных вазонов 4700 руб.</t>
  </si>
  <si>
    <t>Кол-во дворов</t>
  </si>
  <si>
    <t>Устройство покрытия площадок</t>
  </si>
  <si>
    <t>Устройство ограждения  площадок</t>
  </si>
  <si>
    <t>Дооснащение спортивными тренажерами  (сметно)</t>
  </si>
  <si>
    <t>Устройство опор освещения</t>
  </si>
  <si>
    <t>Капитальный ремонт спортивных площадок, тыс.руб.</t>
  </si>
  <si>
    <t>Объем работ,
кв. м</t>
  </si>
  <si>
    <t>Объем работ, кв.м</t>
  </si>
  <si>
    <t>Объем работ,
шт.</t>
  </si>
  <si>
    <t>Объем работ</t>
  </si>
  <si>
    <t>Итого</t>
  </si>
  <si>
    <t>устройство трибун</t>
  </si>
  <si>
    <t>устройство теплых раздевалок</t>
  </si>
  <si>
    <t>спецификация  площадок для выгула собак</t>
  </si>
  <si>
    <t>спецификация  спортивных площадок</t>
  </si>
  <si>
    <t>Дооснащение формами  (сметно)</t>
  </si>
  <si>
    <t>п. Воскресенское, д.3</t>
  </si>
  <si>
    <t>п. Воскресенское, д.26</t>
  </si>
  <si>
    <t>п. Воскресенское, д.10</t>
  </si>
  <si>
    <t>п. Воскресенское, д.18</t>
  </si>
  <si>
    <t>п. Воскресенское, д.19</t>
  </si>
  <si>
    <t>п. Воскресенское, д.20</t>
  </si>
  <si>
    <t>Поселение Десеновское               д. Яковлево д.1</t>
  </si>
  <si>
    <t>Поселение Десеновское               д. Яковлево д.2</t>
  </si>
  <si>
    <t>Поселение Десеновское               д. Яковлево д.3</t>
  </si>
  <si>
    <t>п. Киевский, дом 2</t>
  </si>
  <si>
    <t>п. Киевский, дом 3</t>
  </si>
  <si>
    <t>п. Киевский, дом 14</t>
  </si>
  <si>
    <t>п. Киевский, дом 25</t>
  </si>
  <si>
    <t>п. Киевский, дом 21</t>
  </si>
  <si>
    <t>п. Киевский, дом 18</t>
  </si>
  <si>
    <t>п. Киевский, дом 8</t>
  </si>
  <si>
    <t>п. Киевский, дом 9</t>
  </si>
  <si>
    <t>п. Киевский, дом 10</t>
  </si>
  <si>
    <t>Ул. Оятбрьская д.1</t>
  </si>
  <si>
    <t>Ул. Оятбрьская д.2</t>
  </si>
  <si>
    <t>Ул. Оятбрьская д.3</t>
  </si>
  <si>
    <t>Ул. Оятбрьская д.4</t>
  </si>
  <si>
    <t>Ул. Оятбрьская д.5</t>
  </si>
  <si>
    <t>Ул. Оятбрьская д.6</t>
  </si>
  <si>
    <t>Ул. Оятбрьская д.7</t>
  </si>
  <si>
    <t>Ул. Мичурина д.1</t>
  </si>
  <si>
    <t>Ул. Мичурина д.2</t>
  </si>
  <si>
    <t>Ул. Мичурина д.3</t>
  </si>
  <si>
    <t>Ул. Мичурина д.4</t>
  </si>
  <si>
    <t>ул. Центральная д.7</t>
  </si>
  <si>
    <t>Железнодорожная д.4</t>
  </si>
  <si>
    <t>Ленина д.1</t>
  </si>
  <si>
    <t>Ленина д.3</t>
  </si>
  <si>
    <t>Ленина д.5</t>
  </si>
  <si>
    <t>Школьная д.3а</t>
  </si>
  <si>
    <t>Школьная д.7</t>
  </si>
  <si>
    <t>Дачная д.2</t>
  </si>
  <si>
    <t>Школьная д.8</t>
  </si>
  <si>
    <t>Дачная д.3</t>
  </si>
  <si>
    <t>Дачная д.4</t>
  </si>
  <si>
    <t>Дачная д.5</t>
  </si>
  <si>
    <t>С. Красная Пахра, д.3</t>
  </si>
  <si>
    <t>С. Красная Пахра, д.4</t>
  </si>
  <si>
    <t>С. Красная Пахра, д.5</t>
  </si>
  <si>
    <t>С. Красная Пахра, д.6</t>
  </si>
  <si>
    <t>С. Красная Пахра, д.15</t>
  </si>
  <si>
    <t>с. Былово, д.5</t>
  </si>
  <si>
    <t>д.Марушкино, д.12</t>
  </si>
  <si>
    <t>д.Марушкино, д.13</t>
  </si>
  <si>
    <t>д.Марушкино, д.14</t>
  </si>
  <si>
    <t>п.Крекшино, д.5А</t>
  </si>
  <si>
    <t>п.Крекшино, д.7</t>
  </si>
  <si>
    <t>п.Крекшино, д.5</t>
  </si>
  <si>
    <t>д. Крекшино, ул.Советская</t>
  </si>
  <si>
    <t>п. с-за Крекшино, д.15</t>
  </si>
  <si>
    <t>д. Посниково</t>
  </si>
  <si>
    <t>д. Б.Покровское</t>
  </si>
  <si>
    <t>д. Акиньшино, д. 26</t>
  </si>
  <si>
    <t>д. Акиньшино, Зорька</t>
  </si>
  <si>
    <t>д. Шарапово</t>
  </si>
  <si>
    <t>д. Соколово</t>
  </si>
  <si>
    <t xml:space="preserve">пос.Шишкин Лес дом № 1 </t>
  </si>
  <si>
    <t>пос.Шишкин Лес дом № 2</t>
  </si>
  <si>
    <t xml:space="preserve">пос.Шишкин Лес дом № 3 </t>
  </si>
  <si>
    <t>пос.Шишкин Лес дом № 4</t>
  </si>
  <si>
    <t>пос.Шишкин Лес дом № 5</t>
  </si>
  <si>
    <t>пос.Шишкин Лес дом № 6</t>
  </si>
  <si>
    <t>пос.Шишкин Лес дом № 7</t>
  </si>
  <si>
    <t>пос.Шишкин Лес дом № 8</t>
  </si>
  <si>
    <t>пос.Шишкин Лес дом № 9</t>
  </si>
  <si>
    <t>пос.Шишкин Лес дом № 14</t>
  </si>
  <si>
    <t>пос.Шишкин Лес дом № 16</t>
  </si>
  <si>
    <t>пос.Шишкин Лес дом № 18</t>
  </si>
  <si>
    <t>пос.Шишкин Лес дом № 19</t>
  </si>
  <si>
    <t>пос.Шишкин Лес дом № 21</t>
  </si>
  <si>
    <t>пос.Шишкин Лес дом № 23</t>
  </si>
  <si>
    <t>пос.Д/о Плесково дом № 1</t>
  </si>
  <si>
    <t>с.Михайловское дом № 17</t>
  </si>
  <si>
    <t>уп.Мосрентген, ул.Героя России Соломатина, дом №19</t>
  </si>
  <si>
    <t>уп.Мосрентген, ул.Героя России Соломатина, дом №11</t>
  </si>
  <si>
    <t>уп.Мосрентген, ул.Героя России Соломатина, дом №7</t>
  </si>
  <si>
    <t>п.Птичное,ул.Лесная,д.85</t>
  </si>
  <si>
    <t>п.Рогово .ул. Юбилейная д.15</t>
  </si>
  <si>
    <t>п.Рогово .ул. Юбилейная д.16</t>
  </si>
  <si>
    <t>п.Рогово .ул. Юбилейная д.17</t>
  </si>
  <si>
    <t>п.Рогово .ул.Школьная д.18</t>
  </si>
  <si>
    <t>п.Рогово .ул.Школьная д.19</t>
  </si>
  <si>
    <t>п.Рогово .ул.Школьная д.20</t>
  </si>
  <si>
    <t>п.Рогово .ул.Школьная д.21</t>
  </si>
  <si>
    <t>п.Рогово .ул.Школьная д.22</t>
  </si>
  <si>
    <t>п. Ерино,д.7</t>
  </si>
  <si>
    <t>п. Ерино,д.8</t>
  </si>
  <si>
    <t>п. Ерино,ул. Высокая д.1</t>
  </si>
  <si>
    <t>п. Ерино,д.2</t>
  </si>
  <si>
    <t>п. Знамя Октября д.20</t>
  </si>
  <si>
    <t>п. Знамя Октября д.19</t>
  </si>
  <si>
    <t>п. Знамя Октября д.29</t>
  </si>
  <si>
    <t>п. Знамя Октября д.8</t>
  </si>
  <si>
    <t>п. Знамя Октября д.7</t>
  </si>
  <si>
    <t>п. Фабрики им.1--го Мая,д.6</t>
  </si>
  <si>
    <t>п. Фабрики им.1--го Мая,д.46</t>
  </si>
  <si>
    <t>п. Фабрики им.1--го Мая,д.53</t>
  </si>
  <si>
    <t>п.Остафьево д.22</t>
  </si>
  <si>
    <t>п.Остафьево д.19</t>
  </si>
  <si>
    <t>п.Остафьево д.16</t>
  </si>
  <si>
    <t>Щаповское п. Курилово ул. Лесная д.4</t>
  </si>
  <si>
    <t>Щаповское д. Батыбино д.7</t>
  </si>
  <si>
    <t>Щаповское п. Спортбазы д.8</t>
  </si>
  <si>
    <t>Щаповское пос. д/о Пахра д.5</t>
  </si>
  <si>
    <t>Щаповское пос. д/о Пахра д.6</t>
  </si>
  <si>
    <t>Проекты паспортов дворов</t>
  </si>
  <si>
    <t>Щаповское п. Щапово д.39</t>
  </si>
  <si>
    <t>Щаповское п. Щапово д.49</t>
  </si>
  <si>
    <t>Щаповское п. Щапово д.43</t>
  </si>
  <si>
    <t>Щаповское п. Щапово д.44</t>
  </si>
  <si>
    <t>Щаповское п. Щапово д.45</t>
  </si>
  <si>
    <t>Щаповское п. Щапово д.52</t>
  </si>
  <si>
    <t>Щаповское п. Курилово ул Центральная д.4а</t>
  </si>
  <si>
    <t>д.Яковлевское, дом № 20</t>
  </si>
  <si>
    <t>д.Яковлевское, дом № 22</t>
  </si>
  <si>
    <t>д.Яковлевское, дом № 31</t>
  </si>
  <si>
    <t>д.Яковлевское, дом № 10</t>
  </si>
  <si>
    <t>д.Яковлевское, дом № 11</t>
  </si>
  <si>
    <t>д.Яковлевское, дом № 15</t>
  </si>
  <si>
    <t>д.Яковлевское, дом № 16</t>
  </si>
  <si>
    <t>д.Яковлевское, дом № 12</t>
  </si>
  <si>
    <t>д.Яковлевское, дом № 13</t>
  </si>
  <si>
    <t>д.Яковлевское, дом № 14</t>
  </si>
  <si>
    <t>д.Яковлевское, дом № 17</t>
  </si>
  <si>
    <t>д.Яковлевское, дом № 20А</t>
  </si>
  <si>
    <t>д.Яковлевское дом № 23</t>
  </si>
  <si>
    <t>д.Яковлевское, дом № 24</t>
  </si>
  <si>
    <t>д.Яковлевское, дом № 25</t>
  </si>
  <si>
    <t>д.Яковлевское, дом № 30</t>
  </si>
  <si>
    <t>д.Яковлевское, дом № 32</t>
  </si>
  <si>
    <t>д.Яковлевское, дом № 130</t>
  </si>
  <si>
    <t>д.Яковлевское, дом № 28</t>
  </si>
  <si>
    <t>д.Яковлевское, дом № 132</t>
  </si>
  <si>
    <t>Вороновское</t>
  </si>
  <si>
    <t>Воскресенское</t>
  </si>
  <si>
    <t>Десеновское</t>
  </si>
  <si>
    <t>Киевское</t>
  </si>
  <si>
    <t>Кленовское</t>
  </si>
  <si>
    <t>Кокошкиено</t>
  </si>
  <si>
    <t>Краснопахорское</t>
  </si>
  <si>
    <t>Марушкинское</t>
  </si>
  <si>
    <t>Михайлово-Ярцевское</t>
  </si>
  <si>
    <t>Мосрентген</t>
  </si>
  <si>
    <t>Новофедоровское</t>
  </si>
  <si>
    <t>Первомайское</t>
  </si>
  <si>
    <t>Роговское</t>
  </si>
  <si>
    <t>Рязановское</t>
  </si>
  <si>
    <t>Филимонковское</t>
  </si>
  <si>
    <t>Щаповское</t>
  </si>
  <si>
    <t>Щербинка</t>
  </si>
  <si>
    <t>Троицк</t>
  </si>
  <si>
    <t>Внуковское</t>
  </si>
  <si>
    <t>Московский</t>
  </si>
  <si>
    <t>Сосенское</t>
  </si>
  <si>
    <t>Троицкий административный округ</t>
  </si>
  <si>
    <t>Текущий ремонт АБП (513 руб.м2)</t>
  </si>
  <si>
    <t>Расширение проезжей части,                     (1300 /м2)</t>
  </si>
  <si>
    <t xml:space="preserve"> Устройство дорожно-тропиночной сети - (1300 руб/м2)</t>
  </si>
  <si>
    <t>Устройство плиточного покрытия (2392 руб.)</t>
  </si>
  <si>
    <t xml:space="preserve"> дооснащение МАФ</t>
  </si>
  <si>
    <t xml:space="preserve"> дооснащениеспортивными МАФ</t>
  </si>
  <si>
    <t xml:space="preserve">Итого на 2014 т.тыс. руб. </t>
  </si>
  <si>
    <t>прочие работы (расшифровать)</t>
  </si>
  <si>
    <t xml:space="preserve">Глубокая омолаживающая обрезка </t>
  </si>
  <si>
    <t>Объем работ, шт.</t>
  </si>
  <si>
    <t>Удаление сухостоя и аварийных деревьев</t>
  </si>
  <si>
    <t xml:space="preserve">Закупка (замена) контейнеров для ТБО- 0, 8 куб. (8000руб)                 </t>
  </si>
  <si>
    <t>Устройство вертикального озеленения,шт.</t>
  </si>
  <si>
    <t>ПСД на кап.ремонт лестниц</t>
  </si>
  <si>
    <t>Капитальный ремонт лестниц</t>
  </si>
  <si>
    <t>ПСД на устройство  уличных лестниц</t>
  </si>
  <si>
    <t>Ремонт фонтана</t>
  </si>
  <si>
    <t>Устройство фонтана</t>
  </si>
  <si>
    <t>объем работ, шт.</t>
  </si>
  <si>
    <t xml:space="preserve">устройство игровых комплексов                     </t>
  </si>
  <si>
    <t xml:space="preserve"> устройство спортивных комплексов                     </t>
  </si>
  <si>
    <t>Устройство межквартальных городков</t>
  </si>
  <si>
    <t>капитальный ремонт газона (450 руб.)</t>
  </si>
  <si>
    <t xml:space="preserve">Устройство 3м ИДН во дворе с утановкой 2 знаков(22 700 руб.) </t>
  </si>
  <si>
    <t>Ремонт (устройство) фонтана</t>
  </si>
  <si>
    <t>кол-во дворов, запланированных на 2014г.</t>
  </si>
  <si>
    <t>Устройство новой детской площадки (сметно)</t>
  </si>
  <si>
    <t>Устройство новой площадки  тихого отдыха (сметно)</t>
  </si>
  <si>
    <t>Устройство новой площадки  для выгула собак (сметно)</t>
  </si>
  <si>
    <t>Устройство новой спортивной площадки (новой) сметно</t>
  </si>
  <si>
    <t>Установка опор наружного освещения  (120 тыс.руб)</t>
  </si>
  <si>
    <t>Установка скамеек</t>
  </si>
  <si>
    <t>Установка урн</t>
  </si>
  <si>
    <t xml:space="preserve">Ремонт существующих площадок </t>
  </si>
  <si>
    <t>Устройство ограждения  H-1,2м  (1000 руб.)</t>
  </si>
  <si>
    <t>Устройство ограждения  H-2м  (1200 руб.)</t>
  </si>
  <si>
    <t>Устройство ограждения  H 3м (1800 руб.)</t>
  </si>
  <si>
    <t xml:space="preserve"> дооснащение спортивными МАФ</t>
  </si>
  <si>
    <t xml:space="preserve">Капитальный ремонт контейнерных площадок </t>
  </si>
  <si>
    <t>Итого:</t>
  </si>
  <si>
    <t>Сумму, тыс.руб.</t>
  </si>
  <si>
    <t>Ремонт дворовых территорий</t>
  </si>
  <si>
    <t xml:space="preserve">устройство основания </t>
  </si>
  <si>
    <t>Установка оборудования</t>
  </si>
  <si>
    <t>д. Марушкино, ул. Рябинова, ул. Школьная</t>
  </si>
  <si>
    <t>п. с-за Крекшино ул. Спортивная</t>
  </si>
  <si>
    <t>д. Марушкино ул. Полевая (поле №4)</t>
  </si>
  <si>
    <t xml:space="preserve">п. с-за Крекшино у дома №16а </t>
  </si>
  <si>
    <t>д. Марушкино у дома 10</t>
  </si>
  <si>
    <t>д. Марушкино у дома 12,13,14</t>
  </si>
  <si>
    <t xml:space="preserve">п. с-за Крекшино у дома №36 </t>
  </si>
  <si>
    <t>д. Марушкино, ул. Липовая аллея д. 8,9</t>
  </si>
  <si>
    <t>д.Большое Свинорье</t>
  </si>
  <si>
    <t>АДРЕСНЫЙ ПЕРЕЧЕНЬ БЛАГОУСТРОЙСТВА ТЕРРИТОРИЙ ЖИЛОЙ ЗАСТРОЙКИ НА 2014 ГОД поселение МАРУШКИНСКОЕ</t>
  </si>
  <si>
    <t>ИТОГО:</t>
  </si>
  <si>
    <t>Средства за счет субсидий бюджета города МОСКВЫ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</si>
</sst>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b/>
      <sz val="30"/>
      <name val="Times New Roman"/>
      <family val="1"/>
    </font>
    <font>
      <sz val="12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17" borderId="0" applyNumberFormat="0" applyBorder="0" applyAlignment="0" applyProtection="0"/>
    <xf numFmtId="0" fontId="36" fillId="27" borderId="0" applyNumberFormat="0" applyBorder="0" applyAlignment="0" applyProtection="0"/>
    <xf numFmtId="0" fontId="12" fillId="19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12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29" borderId="0" applyNumberFormat="0" applyBorder="0" applyAlignment="0" applyProtection="0"/>
    <xf numFmtId="0" fontId="36" fillId="41" borderId="0" applyNumberFormat="0" applyBorder="0" applyAlignment="0" applyProtection="0"/>
    <xf numFmtId="0" fontId="12" fillId="31" borderId="0" applyNumberFormat="0" applyBorder="0" applyAlignment="0" applyProtection="0"/>
    <xf numFmtId="0" fontId="36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1" applyNumberFormat="0" applyAlignment="0" applyProtection="0"/>
    <xf numFmtId="0" fontId="13" fillId="13" borderId="2" applyNumberFormat="0" applyAlignment="0" applyProtection="0"/>
    <xf numFmtId="0" fontId="38" fillId="45" borderId="3" applyNumberFormat="0" applyAlignment="0" applyProtection="0"/>
    <xf numFmtId="0" fontId="14" fillId="46" borderId="4" applyNumberFormat="0" applyAlignment="0" applyProtection="0"/>
    <xf numFmtId="0" fontId="39" fillId="45" borderId="1" applyNumberFormat="0" applyAlignment="0" applyProtection="0"/>
    <xf numFmtId="0" fontId="1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7" applyNumberFormat="0" applyFill="0" applyAlignment="0" applyProtection="0"/>
    <xf numFmtId="0" fontId="17" fillId="0" borderId="8" applyNumberFormat="0" applyFill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47" borderId="13" applyNumberFormat="0" applyAlignment="0" applyProtection="0"/>
    <xf numFmtId="0" fontId="20" fillId="48" borderId="14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2" fillId="50" borderId="0" applyNumberFormat="0" applyBorder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51" borderId="0" applyNumberFormat="0" applyBorder="0" applyAlignment="0" applyProtection="0"/>
    <xf numFmtId="0" fontId="2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1" fillId="53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8" fillId="7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19" xfId="95" applyFont="1" applyFill="1" applyBorder="1" applyAlignment="1">
      <alignment horizontal="center" vertical="center" wrapText="1"/>
      <protection/>
    </xf>
    <xf numFmtId="0" fontId="7" fillId="55" borderId="19" xfId="95" applyFont="1" applyFill="1" applyBorder="1" applyAlignment="1">
      <alignment horizontal="center" vertical="center"/>
      <protection/>
    </xf>
    <xf numFmtId="0" fontId="7" fillId="55" borderId="19" xfId="95" applyFont="1" applyFill="1" applyBorder="1" applyAlignment="1">
      <alignment horizontal="center" vertical="center" textRotation="90" wrapText="1"/>
      <protection/>
    </xf>
    <xf numFmtId="164" fontId="8" fillId="55" borderId="19" xfId="95" applyNumberFormat="1" applyFont="1" applyFill="1" applyBorder="1" applyAlignment="1">
      <alignment horizontal="center" vertical="center" textRotation="90" wrapText="1"/>
      <protection/>
    </xf>
    <xf numFmtId="0" fontId="7" fillId="55" borderId="19" xfId="95" applyFont="1" applyFill="1" applyBorder="1" applyAlignment="1">
      <alignment horizontal="center" vertical="center" textRotation="90"/>
      <protection/>
    </xf>
    <xf numFmtId="1" fontId="7" fillId="55" borderId="19" xfId="95" applyNumberFormat="1" applyFont="1" applyFill="1" applyBorder="1" applyAlignment="1">
      <alignment horizontal="center" vertical="center" textRotation="90"/>
      <protection/>
    </xf>
    <xf numFmtId="0" fontId="6" fillId="55" borderId="19" xfId="95" applyFont="1" applyFill="1" applyBorder="1" applyAlignment="1">
      <alignment horizontal="center" vertical="center"/>
      <protection/>
    </xf>
    <xf numFmtId="164" fontId="6" fillId="55" borderId="19" xfId="95" applyNumberFormat="1" applyFont="1" applyFill="1" applyBorder="1" applyAlignment="1">
      <alignment horizontal="center" vertical="center"/>
      <protection/>
    </xf>
    <xf numFmtId="0" fontId="6" fillId="0" borderId="0" xfId="95" applyFont="1" applyFill="1">
      <alignment/>
      <protection/>
    </xf>
    <xf numFmtId="0" fontId="6" fillId="55" borderId="0" xfId="95" applyFont="1" applyFill="1">
      <alignment/>
      <protection/>
    </xf>
    <xf numFmtId="164" fontId="6" fillId="55" borderId="0" xfId="95" applyNumberFormat="1" applyFont="1" applyFill="1">
      <alignment/>
      <protection/>
    </xf>
    <xf numFmtId="1" fontId="7" fillId="55" borderId="0" xfId="95" applyNumberFormat="1" applyFont="1" applyFill="1">
      <alignment/>
      <protection/>
    </xf>
    <xf numFmtId="0" fontId="7" fillId="0" borderId="19" xfId="0" applyFont="1" applyFill="1" applyBorder="1" applyAlignment="1">
      <alignment horizontal="center" vertical="center" textRotation="90"/>
    </xf>
    <xf numFmtId="164" fontId="9" fillId="0" borderId="19" xfId="0" applyNumberFormat="1" applyFont="1" applyFill="1" applyBorder="1" applyAlignment="1">
      <alignment horizontal="center" vertical="center" textRotation="90" wrapText="1"/>
    </xf>
    <xf numFmtId="0" fontId="7" fillId="0" borderId="19" xfId="0" applyNumberFormat="1" applyFont="1" applyFill="1" applyBorder="1" applyAlignment="1">
      <alignment horizontal="center" vertical="center" textRotation="90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22" xfId="0" applyNumberFormat="1" applyFont="1" applyFill="1" applyBorder="1" applyAlignment="1">
      <alignment horizontal="center" vertical="center" textRotation="90" wrapText="1"/>
    </xf>
    <xf numFmtId="164" fontId="9" fillId="0" borderId="23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164" fontId="10" fillId="0" borderId="23" xfId="0" applyNumberFormat="1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vertical="center" textRotation="90" wrapText="1"/>
    </xf>
    <xf numFmtId="164" fontId="6" fillId="0" borderId="20" xfId="0" applyNumberFormat="1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vertical="center" textRotation="90" wrapText="1"/>
    </xf>
    <xf numFmtId="164" fontId="7" fillId="0" borderId="20" xfId="0" applyNumberFormat="1" applyFont="1" applyFill="1" applyBorder="1" applyAlignment="1">
      <alignment vertical="center" textRotation="90" wrapText="1"/>
    </xf>
    <xf numFmtId="164" fontId="6" fillId="0" borderId="19" xfId="0" applyNumberFormat="1" applyFont="1" applyFill="1" applyBorder="1" applyAlignment="1">
      <alignment vertical="center" textRotation="90" wrapText="1"/>
    </xf>
    <xf numFmtId="0" fontId="6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 wrapText="1"/>
    </xf>
    <xf numFmtId="0" fontId="6" fillId="56" borderId="19" xfId="0" applyNumberFormat="1" applyFont="1" applyFill="1" applyBorder="1" applyAlignment="1">
      <alignment horizontal="center"/>
    </xf>
    <xf numFmtId="164" fontId="6" fillId="56" borderId="19" xfId="0" applyNumberFormat="1" applyFont="1" applyFill="1" applyBorder="1" applyAlignment="1">
      <alignment horizontal="center" wrapText="1"/>
    </xf>
    <xf numFmtId="164" fontId="6" fillId="56" borderId="19" xfId="0" applyNumberFormat="1" applyFont="1" applyFill="1" applyBorder="1" applyAlignment="1">
      <alignment horizontal="center"/>
    </xf>
    <xf numFmtId="3" fontId="7" fillId="56" borderId="19" xfId="0" applyNumberFormat="1" applyFont="1" applyFill="1" applyBorder="1" applyAlignment="1">
      <alignment horizontal="center" wrapText="1"/>
    </xf>
    <xf numFmtId="164" fontId="7" fillId="56" borderId="19" xfId="0" applyNumberFormat="1" applyFont="1" applyFill="1" applyBorder="1" applyAlignment="1">
      <alignment horizontal="center" wrapText="1"/>
    </xf>
    <xf numFmtId="0" fontId="6" fillId="56" borderId="21" xfId="0" applyFont="1" applyFill="1" applyBorder="1" applyAlignment="1">
      <alignment horizontal="center"/>
    </xf>
    <xf numFmtId="0" fontId="6" fillId="56" borderId="19" xfId="0" applyFont="1" applyFill="1" applyBorder="1" applyAlignment="1">
      <alignment horizontal="center"/>
    </xf>
    <xf numFmtId="164" fontId="6" fillId="56" borderId="25" xfId="0" applyNumberFormat="1" applyFont="1" applyFill="1" applyBorder="1" applyAlignment="1">
      <alignment horizontal="center" wrapText="1"/>
    </xf>
    <xf numFmtId="0" fontId="6" fillId="56" borderId="21" xfId="0" applyNumberFormat="1" applyFont="1" applyFill="1" applyBorder="1" applyAlignment="1">
      <alignment horizontal="center"/>
    </xf>
    <xf numFmtId="3" fontId="6" fillId="56" borderId="19" xfId="0" applyNumberFormat="1" applyFont="1" applyFill="1" applyBorder="1" applyAlignment="1">
      <alignment horizontal="center"/>
    </xf>
    <xf numFmtId="3" fontId="7" fillId="56" borderId="19" xfId="0" applyNumberFormat="1" applyFont="1" applyFill="1" applyBorder="1" applyAlignment="1">
      <alignment horizontal="center"/>
    </xf>
    <xf numFmtId="164" fontId="7" fillId="56" borderId="19" xfId="0" applyNumberFormat="1" applyFont="1" applyFill="1" applyBorder="1" applyAlignment="1">
      <alignment horizontal="center"/>
    </xf>
    <xf numFmtId="3" fontId="6" fillId="56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56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9" xfId="0" applyFont="1" applyBorder="1" applyAlignment="1">
      <alignment horizontal="center" vertical="center" wrapText="1"/>
    </xf>
    <xf numFmtId="4" fontId="31" fillId="0" borderId="20" xfId="87" applyNumberFormat="1" applyFont="1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center"/>
      <protection/>
    </xf>
    <xf numFmtId="3" fontId="2" fillId="0" borderId="19" xfId="87" applyNumberFormat="1" applyFont="1" applyBorder="1" applyAlignment="1">
      <alignment horizontal="center" vertical="center"/>
      <protection/>
    </xf>
    <xf numFmtId="0" fontId="11" fillId="0" borderId="0" xfId="87" applyFont="1" applyAlignment="1">
      <alignment horizontal="center" vertical="center"/>
      <protection/>
    </xf>
    <xf numFmtId="0" fontId="11" fillId="0" borderId="0" xfId="87" applyFont="1" applyAlignment="1">
      <alignment horizontal="left" vertical="center"/>
      <protection/>
    </xf>
    <xf numFmtId="3" fontId="11" fillId="0" borderId="0" xfId="87" applyNumberFormat="1" applyFont="1" applyAlignment="1">
      <alignment horizontal="center" vertical="center"/>
      <protection/>
    </xf>
    <xf numFmtId="4" fontId="11" fillId="0" borderId="0" xfId="87" applyNumberFormat="1" applyFont="1" applyAlignment="1">
      <alignment horizontal="center" vertical="center"/>
      <protection/>
    </xf>
    <xf numFmtId="164" fontId="2" fillId="0" borderId="19" xfId="87" applyNumberFormat="1" applyFont="1" applyBorder="1" applyAlignment="1">
      <alignment horizontal="center" vertical="center"/>
      <protection/>
    </xf>
    <xf numFmtId="0" fontId="31" fillId="56" borderId="19" xfId="87" applyFont="1" applyFill="1" applyBorder="1" applyAlignment="1">
      <alignment horizontal="left" vertical="center"/>
      <protection/>
    </xf>
    <xf numFmtId="1" fontId="2" fillId="0" borderId="19" xfId="87" applyNumberFormat="1" applyFont="1" applyBorder="1" applyAlignment="1">
      <alignment horizontal="center" vertical="center"/>
      <protection/>
    </xf>
    <xf numFmtId="0" fontId="31" fillId="56" borderId="23" xfId="87" applyFont="1" applyFill="1" applyBorder="1" applyAlignment="1">
      <alignment horizontal="center" vertical="center" wrapText="1"/>
      <protection/>
    </xf>
    <xf numFmtId="3" fontId="31" fillId="56" borderId="19" xfId="87" applyNumberFormat="1" applyFont="1" applyFill="1" applyBorder="1" applyAlignment="1">
      <alignment horizontal="center" vertical="center"/>
      <protection/>
    </xf>
    <xf numFmtId="164" fontId="31" fillId="56" borderId="20" xfId="87" applyNumberFormat="1" applyFont="1" applyFill="1" applyBorder="1" applyAlignment="1">
      <alignment horizontal="center" vertical="center"/>
      <protection/>
    </xf>
    <xf numFmtId="164" fontId="31" fillId="56" borderId="20" xfId="87" applyNumberFormat="1" applyFont="1" applyFill="1" applyBorder="1" applyAlignment="1">
      <alignment horizontal="center" vertical="center" wrapText="1"/>
      <protection/>
    </xf>
    <xf numFmtId="164" fontId="31" fillId="56" borderId="19" xfId="87" applyNumberFormat="1" applyFont="1" applyFill="1" applyBorder="1" applyAlignment="1">
      <alignment horizontal="center" vertical="center"/>
      <protection/>
    </xf>
    <xf numFmtId="1" fontId="31" fillId="56" borderId="20" xfId="87" applyNumberFormat="1" applyFont="1" applyFill="1" applyBorder="1" applyAlignment="1">
      <alignment horizontal="center" vertical="center" wrapText="1"/>
      <protection/>
    </xf>
    <xf numFmtId="164" fontId="2" fillId="0" borderId="0" xfId="87" applyNumberFormat="1" applyFont="1">
      <alignment/>
      <protection/>
    </xf>
    <xf numFmtId="0" fontId="30" fillId="0" borderId="0" xfId="94" applyFont="1" applyBorder="1" applyAlignment="1">
      <alignment vertical="top"/>
      <protection/>
    </xf>
    <xf numFmtId="0" fontId="29" fillId="0" borderId="0" xfId="94" applyFont="1" applyBorder="1" applyAlignment="1">
      <alignment vertical="top"/>
      <protection/>
    </xf>
    <xf numFmtId="165" fontId="31" fillId="56" borderId="19" xfId="87" applyNumberFormat="1" applyFont="1" applyFill="1" applyBorder="1" applyAlignment="1">
      <alignment horizontal="center" vertical="center"/>
      <protection/>
    </xf>
    <xf numFmtId="165" fontId="31" fillId="56" borderId="20" xfId="87" applyNumberFormat="1" applyFont="1" applyFill="1" applyBorder="1" applyAlignment="1">
      <alignment horizontal="center" vertical="center" wrapText="1"/>
      <protection/>
    </xf>
    <xf numFmtId="164" fontId="3" fillId="0" borderId="19" xfId="87" applyNumberFormat="1" applyFont="1" applyFill="1" applyBorder="1">
      <alignment/>
      <protection/>
    </xf>
    <xf numFmtId="164" fontId="2" fillId="0" borderId="19" xfId="87" applyNumberFormat="1" applyFont="1" applyFill="1" applyBorder="1">
      <alignment/>
      <protection/>
    </xf>
    <xf numFmtId="0" fontId="31" fillId="56" borderId="20" xfId="87" applyNumberFormat="1" applyFont="1" applyFill="1" applyBorder="1" applyAlignment="1">
      <alignment horizontal="center" vertical="center"/>
      <protection/>
    </xf>
    <xf numFmtId="0" fontId="2" fillId="0" borderId="19" xfId="87" applyNumberFormat="1" applyFont="1" applyBorder="1" applyAlignment="1">
      <alignment horizontal="center" vertical="center"/>
      <protection/>
    </xf>
    <xf numFmtId="4" fontId="31" fillId="0" borderId="19" xfId="87" applyNumberFormat="1" applyFont="1" applyFill="1" applyBorder="1" applyAlignment="1">
      <alignment horizontal="center" vertical="center" wrapText="1"/>
      <protection/>
    </xf>
    <xf numFmtId="0" fontId="31" fillId="56" borderId="19" xfId="87" applyNumberFormat="1" applyFont="1" applyFill="1" applyBorder="1" applyAlignment="1">
      <alignment horizontal="center" vertical="center"/>
      <protection/>
    </xf>
    <xf numFmtId="49" fontId="7" fillId="0" borderId="19" xfId="0" applyNumberFormat="1" applyFont="1" applyFill="1" applyBorder="1" applyAlignment="1">
      <alignment horizontal="center"/>
    </xf>
    <xf numFmtId="0" fontId="52" fillId="55" borderId="0" xfId="0" applyFont="1" applyFill="1" applyAlignment="1">
      <alignment horizontal="center" vertical="center" wrapText="1"/>
    </xf>
    <xf numFmtId="0" fontId="52" fillId="55" borderId="0" xfId="0" applyFont="1" applyFill="1" applyAlignment="1">
      <alignment/>
    </xf>
    <xf numFmtId="0" fontId="52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 horizontal="left"/>
    </xf>
    <xf numFmtId="0" fontId="52" fillId="55" borderId="19" xfId="0" applyFont="1" applyFill="1" applyBorder="1" applyAlignment="1">
      <alignment horizontal="left" wrapText="1"/>
    </xf>
    <xf numFmtId="0" fontId="3" fillId="55" borderId="21" xfId="0" applyFont="1" applyFill="1" applyBorder="1" applyAlignment="1">
      <alignment horizontal="left" wrapText="1"/>
    </xf>
    <xf numFmtId="0" fontId="53" fillId="55" borderId="0" xfId="0" applyFont="1" applyFill="1" applyAlignment="1">
      <alignment/>
    </xf>
    <xf numFmtId="0" fontId="53" fillId="0" borderId="0" xfId="0" applyFont="1" applyAlignment="1">
      <alignment/>
    </xf>
    <xf numFmtId="0" fontId="52" fillId="55" borderId="26" xfId="0" applyFont="1" applyFill="1" applyBorder="1" applyAlignment="1">
      <alignment horizontal="left"/>
    </xf>
    <xf numFmtId="0" fontId="52" fillId="57" borderId="1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52" fillId="55" borderId="26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5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55" borderId="0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left"/>
    </xf>
    <xf numFmtId="0" fontId="52" fillId="55" borderId="0" xfId="0" applyFont="1" applyFill="1" applyBorder="1" applyAlignment="1">
      <alignment horizontal="left"/>
    </xf>
    <xf numFmtId="0" fontId="52" fillId="55" borderId="0" xfId="0" applyFont="1" applyFill="1" applyBorder="1" applyAlignment="1">
      <alignment horizontal="left" wrapText="1"/>
    </xf>
    <xf numFmtId="0" fontId="3" fillId="55" borderId="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56" borderId="19" xfId="0" applyNumberFormat="1" applyFont="1" applyFill="1" applyBorder="1" applyAlignment="1">
      <alignment horizontal="center" vertical="center"/>
    </xf>
    <xf numFmtId="164" fontId="6" fillId="56" borderId="19" xfId="0" applyNumberFormat="1" applyFont="1" applyFill="1" applyBorder="1" applyAlignment="1">
      <alignment horizontal="center" vertical="center"/>
    </xf>
    <xf numFmtId="3" fontId="7" fillId="56" borderId="19" xfId="0" applyNumberFormat="1" applyFont="1" applyFill="1" applyBorder="1" applyAlignment="1">
      <alignment horizontal="center" vertical="center" wrapText="1"/>
    </xf>
    <xf numFmtId="164" fontId="7" fillId="56" borderId="19" xfId="0" applyNumberFormat="1" applyFont="1" applyFill="1" applyBorder="1" applyAlignment="1">
      <alignment horizontal="center" vertical="center" wrapText="1"/>
    </xf>
    <xf numFmtId="0" fontId="6" fillId="56" borderId="21" xfId="0" applyFont="1" applyFill="1" applyBorder="1" applyAlignment="1">
      <alignment horizontal="center" vertical="center"/>
    </xf>
    <xf numFmtId="164" fontId="6" fillId="56" borderId="19" xfId="0" applyNumberFormat="1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center" vertical="center"/>
    </xf>
    <xf numFmtId="164" fontId="6" fillId="56" borderId="25" xfId="0" applyNumberFormat="1" applyFont="1" applyFill="1" applyBorder="1" applyAlignment="1">
      <alignment horizontal="center" vertical="center" wrapText="1"/>
    </xf>
    <xf numFmtId="0" fontId="6" fillId="56" borderId="21" xfId="0" applyNumberFormat="1" applyFont="1" applyFill="1" applyBorder="1" applyAlignment="1">
      <alignment horizontal="center" vertical="center"/>
    </xf>
    <xf numFmtId="3" fontId="6" fillId="56" borderId="19" xfId="0" applyNumberFormat="1" applyFont="1" applyFill="1" applyBorder="1" applyAlignment="1">
      <alignment horizontal="center" vertical="center"/>
    </xf>
    <xf numFmtId="3" fontId="7" fillId="56" borderId="19" xfId="0" applyNumberFormat="1" applyFont="1" applyFill="1" applyBorder="1" applyAlignment="1">
      <alignment horizontal="center" vertical="center"/>
    </xf>
    <xf numFmtId="164" fontId="7" fillId="56" borderId="19" xfId="0" applyNumberFormat="1" applyFont="1" applyFill="1" applyBorder="1" applyAlignment="1">
      <alignment horizontal="center" vertical="center"/>
    </xf>
    <xf numFmtId="3" fontId="6" fillId="56" borderId="19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9" xfId="0" applyFont="1" applyBorder="1" applyAlignment="1">
      <alignment/>
    </xf>
    <xf numFmtId="165" fontId="7" fillId="55" borderId="19" xfId="95" applyNumberFormat="1" applyFont="1" applyFill="1" applyBorder="1" applyAlignment="1">
      <alignment horizontal="center" vertical="center"/>
      <protection/>
    </xf>
    <xf numFmtId="0" fontId="7" fillId="0" borderId="19" xfId="95" applyFont="1" applyFill="1" applyBorder="1" applyAlignment="1">
      <alignment horizontal="center" vertical="center"/>
      <protection/>
    </xf>
    <xf numFmtId="0" fontId="7" fillId="0" borderId="27" xfId="95" applyFont="1" applyFill="1" applyBorder="1" applyAlignment="1">
      <alignment horizontal="center" vertical="center"/>
      <protection/>
    </xf>
    <xf numFmtId="0" fontId="7" fillId="0" borderId="0" xfId="95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/>
    </xf>
    <xf numFmtId="3" fontId="54" fillId="0" borderId="19" xfId="0" applyNumberFormat="1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center"/>
    </xf>
    <xf numFmtId="0" fontId="3" fillId="55" borderId="19" xfId="0" applyFont="1" applyFill="1" applyBorder="1" applyAlignment="1">
      <alignment horizontal="center" vertical="center" wrapText="1"/>
    </xf>
    <xf numFmtId="164" fontId="52" fillId="0" borderId="1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center"/>
    </xf>
    <xf numFmtId="164" fontId="52" fillId="21" borderId="19" xfId="0" applyNumberFormat="1" applyFont="1" applyFill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center" vertical="center"/>
    </xf>
    <xf numFmtId="164" fontId="52" fillId="0" borderId="19" xfId="0" applyNumberFormat="1" applyFont="1" applyBorder="1" applyAlignment="1">
      <alignment horizontal="center" vertical="center" wrapText="1"/>
    </xf>
    <xf numFmtId="164" fontId="52" fillId="0" borderId="0" xfId="0" applyNumberFormat="1" applyFont="1" applyFill="1" applyAlignment="1">
      <alignment horizontal="center" vertical="center"/>
    </xf>
    <xf numFmtId="164" fontId="52" fillId="0" borderId="19" xfId="0" applyNumberFormat="1" applyFont="1" applyFill="1" applyBorder="1" applyAlignment="1">
      <alignment horizontal="center" vertical="center" wrapText="1"/>
    </xf>
    <xf numFmtId="164" fontId="54" fillId="0" borderId="19" xfId="107" applyNumberFormat="1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Alignment="1">
      <alignment horizontal="center" vertical="center"/>
    </xf>
    <xf numFmtId="3" fontId="54" fillId="0" borderId="19" xfId="107" applyNumberFormat="1" applyFont="1" applyFill="1" applyBorder="1" applyAlignment="1">
      <alignment horizontal="center" vertical="center"/>
    </xf>
    <xf numFmtId="3" fontId="53" fillId="0" borderId="0" xfId="0" applyNumberFormat="1" applyFont="1" applyAlignment="1">
      <alignment/>
    </xf>
    <xf numFmtId="3" fontId="54" fillId="0" borderId="19" xfId="0" applyNumberFormat="1" applyFont="1" applyFill="1" applyBorder="1" applyAlignment="1">
      <alignment horizontal="center" vertical="center" wrapText="1"/>
    </xf>
    <xf numFmtId="3" fontId="52" fillId="0" borderId="19" xfId="0" applyNumberFormat="1" applyFont="1" applyBorder="1" applyAlignment="1">
      <alignment horizontal="center" vertical="center" wrapText="1"/>
    </xf>
    <xf numFmtId="164" fontId="52" fillId="21" borderId="19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2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3" fontId="3" fillId="0" borderId="19" xfId="0" applyNumberFormat="1" applyFont="1" applyFill="1" applyBorder="1" applyAlignment="1">
      <alignment horizontal="center" vertical="center"/>
    </xf>
    <xf numFmtId="3" fontId="52" fillId="21" borderId="19" xfId="0" applyNumberFormat="1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4" fontId="3" fillId="55" borderId="19" xfId="0" applyNumberFormat="1" applyFont="1" applyFill="1" applyBorder="1" applyAlignment="1">
      <alignment horizontal="center" vertical="center" wrapText="1"/>
    </xf>
    <xf numFmtId="4" fontId="3" fillId="55" borderId="25" xfId="90" applyNumberFormat="1" applyFont="1" applyFill="1" applyBorder="1" applyAlignment="1">
      <alignment horizontal="center" vertical="center" wrapText="1"/>
      <protection/>
    </xf>
    <xf numFmtId="4" fontId="3" fillId="55" borderId="21" xfId="90" applyNumberFormat="1" applyFont="1" applyFill="1" applyBorder="1" applyAlignment="1">
      <alignment horizontal="center" vertical="center" wrapText="1"/>
      <protection/>
    </xf>
    <xf numFmtId="0" fontId="32" fillId="0" borderId="2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55" borderId="19" xfId="93" applyNumberFormat="1" applyFont="1" applyFill="1" applyBorder="1" applyAlignment="1">
      <alignment horizontal="center" vertical="center" wrapText="1"/>
      <protection/>
    </xf>
    <xf numFmtId="3" fontId="5" fillId="6" borderId="25" xfId="0" applyNumberFormat="1" applyFont="1" applyFill="1" applyBorder="1" applyAlignment="1">
      <alignment horizontal="center" vertical="center" wrapText="1"/>
    </xf>
    <xf numFmtId="3" fontId="5" fillId="6" borderId="28" xfId="0" applyNumberFormat="1" applyFont="1" applyFill="1" applyBorder="1" applyAlignment="1">
      <alignment horizontal="center" vertical="center" wrapText="1"/>
    </xf>
    <xf numFmtId="3" fontId="5" fillId="6" borderId="21" xfId="0" applyNumberFormat="1" applyFont="1" applyFill="1" applyBorder="1" applyAlignment="1">
      <alignment horizontal="center" vertical="center" wrapText="1"/>
    </xf>
    <xf numFmtId="4" fontId="5" fillId="58" borderId="25" xfId="0" applyNumberFormat="1" applyFont="1" applyFill="1" applyBorder="1" applyAlignment="1">
      <alignment horizontal="center" vertical="center" wrapText="1"/>
    </xf>
    <xf numFmtId="4" fontId="5" fillId="58" borderId="28" xfId="0" applyNumberFormat="1" applyFont="1" applyFill="1" applyBorder="1" applyAlignment="1">
      <alignment horizontal="center" vertical="center" wrapText="1"/>
    </xf>
    <xf numFmtId="0" fontId="57" fillId="12" borderId="29" xfId="0" applyFont="1" applyFill="1" applyBorder="1" applyAlignment="1">
      <alignment horizontal="center" vertical="center"/>
    </xf>
    <xf numFmtId="0" fontId="57" fillId="12" borderId="30" xfId="0" applyFont="1" applyFill="1" applyBorder="1" applyAlignment="1">
      <alignment horizontal="center" vertical="center"/>
    </xf>
    <xf numFmtId="0" fontId="57" fillId="12" borderId="24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5" fillId="57" borderId="25" xfId="0" applyNumberFormat="1" applyFont="1" applyFill="1" applyBorder="1" applyAlignment="1">
      <alignment horizontal="right" vertical="center" wrapText="1"/>
    </xf>
    <xf numFmtId="4" fontId="5" fillId="57" borderId="28" xfId="0" applyNumberFormat="1" applyFont="1" applyFill="1" applyBorder="1" applyAlignment="1">
      <alignment horizontal="right" vertical="center" wrapText="1"/>
    </xf>
    <xf numFmtId="4" fontId="5" fillId="57" borderId="21" xfId="0" applyNumberFormat="1" applyFont="1" applyFill="1" applyBorder="1" applyAlignment="1">
      <alignment horizontal="right" vertical="center" wrapText="1"/>
    </xf>
    <xf numFmtId="0" fontId="57" fillId="55" borderId="20" xfId="0" applyFont="1" applyFill="1" applyBorder="1" applyAlignment="1">
      <alignment horizontal="center" vertical="center" wrapText="1"/>
    </xf>
    <xf numFmtId="0" fontId="57" fillId="55" borderId="26" xfId="0" applyFont="1" applyFill="1" applyBorder="1" applyAlignment="1">
      <alignment horizontal="center" vertical="center" wrapText="1"/>
    </xf>
    <xf numFmtId="0" fontId="57" fillId="55" borderId="23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4" borderId="25" xfId="0" applyNumberFormat="1" applyFont="1" applyFill="1" applyBorder="1" applyAlignment="1">
      <alignment horizontal="center" vertical="center" wrapText="1"/>
    </xf>
    <xf numFmtId="3" fontId="5" fillId="4" borderId="28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3" fontId="5" fillId="8" borderId="25" xfId="0" applyNumberFormat="1" applyFont="1" applyFill="1" applyBorder="1" applyAlignment="1">
      <alignment horizontal="center" vertical="center" wrapText="1"/>
    </xf>
    <xf numFmtId="3" fontId="5" fillId="8" borderId="28" xfId="0" applyNumberFormat="1" applyFont="1" applyFill="1" applyBorder="1" applyAlignment="1">
      <alignment horizontal="center" vertical="center" wrapText="1"/>
    </xf>
    <xf numFmtId="3" fontId="5" fillId="8" borderId="21" xfId="0" applyNumberFormat="1" applyFont="1" applyFill="1" applyBorder="1" applyAlignment="1">
      <alignment horizontal="center" vertical="center" wrapText="1"/>
    </xf>
    <xf numFmtId="4" fontId="5" fillId="10" borderId="25" xfId="0" applyNumberFormat="1" applyFont="1" applyFill="1" applyBorder="1" applyAlignment="1">
      <alignment horizontal="center" vertical="center" wrapText="1"/>
    </xf>
    <xf numFmtId="4" fontId="5" fillId="10" borderId="28" xfId="0" applyNumberFormat="1" applyFont="1" applyFill="1" applyBorder="1" applyAlignment="1">
      <alignment horizontal="center" vertical="center" wrapText="1"/>
    </xf>
    <xf numFmtId="4" fontId="5" fillId="10" borderId="21" xfId="0" applyNumberFormat="1" applyFont="1" applyFill="1" applyBorder="1" applyAlignment="1">
      <alignment horizontal="center" vertical="center" wrapText="1"/>
    </xf>
    <xf numFmtId="0" fontId="7" fillId="0" borderId="0" xfId="95" applyFont="1" applyFill="1" applyBorder="1" applyAlignment="1">
      <alignment horizontal="center" vertical="center"/>
      <protection/>
    </xf>
    <xf numFmtId="3" fontId="7" fillId="0" borderId="20" xfId="0" applyNumberFormat="1" applyFont="1" applyFill="1" applyBorder="1" applyAlignment="1">
      <alignment horizontal="center" vertical="center" textRotation="90"/>
    </xf>
    <xf numFmtId="3" fontId="7" fillId="0" borderId="26" xfId="0" applyNumberFormat="1" applyFont="1" applyFill="1" applyBorder="1" applyAlignment="1">
      <alignment horizontal="center" vertical="center" textRotation="90"/>
    </xf>
    <xf numFmtId="3" fontId="7" fillId="0" borderId="23" xfId="0" applyNumberFormat="1" applyFont="1" applyFill="1" applyBorder="1" applyAlignment="1">
      <alignment horizontal="center" vertical="center" textRotation="90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58" fillId="0" borderId="1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20" xfId="87" applyFont="1" applyFill="1" applyBorder="1" applyAlignment="1">
      <alignment horizontal="center" vertical="center" wrapText="1"/>
      <protection/>
    </xf>
    <xf numFmtId="0" fontId="11" fillId="0" borderId="23" xfId="87" applyFont="1" applyFill="1" applyBorder="1" applyAlignment="1">
      <alignment horizontal="center" vertical="center" wrapText="1"/>
      <protection/>
    </xf>
    <xf numFmtId="0" fontId="31" fillId="0" borderId="20" xfId="87" applyFont="1" applyFill="1" applyBorder="1" applyAlignment="1">
      <alignment horizontal="center" vertical="center"/>
      <protection/>
    </xf>
    <xf numFmtId="0" fontId="31" fillId="0" borderId="23" xfId="87" applyFont="1" applyFill="1" applyBorder="1" applyAlignment="1">
      <alignment horizontal="center" vertical="center"/>
      <protection/>
    </xf>
    <xf numFmtId="4" fontId="31" fillId="0" borderId="25" xfId="87" applyNumberFormat="1" applyFont="1" applyFill="1" applyBorder="1" applyAlignment="1">
      <alignment horizontal="center" vertical="center" wrapText="1"/>
      <protection/>
    </xf>
    <xf numFmtId="4" fontId="31" fillId="0" borderId="21" xfId="87" applyNumberFormat="1" applyFont="1" applyFill="1" applyBorder="1" applyAlignment="1">
      <alignment horizontal="center" vertical="center" wrapText="1"/>
      <protection/>
    </xf>
    <xf numFmtId="4" fontId="31" fillId="56" borderId="25" xfId="87" applyNumberFormat="1" applyFont="1" applyFill="1" applyBorder="1" applyAlignment="1">
      <alignment horizontal="center" vertical="center" wrapText="1"/>
      <protection/>
    </xf>
    <xf numFmtId="4" fontId="31" fillId="56" borderId="21" xfId="87" applyNumberFormat="1" applyFont="1" applyFill="1" applyBorder="1" applyAlignment="1">
      <alignment horizontal="center" vertical="center" wrapText="1"/>
      <protection/>
    </xf>
    <xf numFmtId="0" fontId="5" fillId="0" borderId="0" xfId="94" applyFont="1" applyBorder="1" applyAlignment="1">
      <alignment horizontal="center" vertical="center" wrapText="1"/>
      <protection/>
    </xf>
    <xf numFmtId="4" fontId="31" fillId="0" borderId="19" xfId="87" applyNumberFormat="1" applyFont="1" applyFill="1" applyBorder="1" applyAlignment="1">
      <alignment horizontal="center" vertical="center" wrapText="1"/>
      <protection/>
    </xf>
    <xf numFmtId="0" fontId="2" fillId="0" borderId="20" xfId="87" applyFont="1" applyFill="1" applyBorder="1" applyAlignment="1">
      <alignment horizontal="center" textRotation="90" wrapText="1"/>
      <protection/>
    </xf>
    <xf numFmtId="0" fontId="11" fillId="0" borderId="23" xfId="87" applyBorder="1" applyAlignment="1">
      <alignment/>
      <protection/>
    </xf>
    <xf numFmtId="3" fontId="31" fillId="0" borderId="20" xfId="87" applyNumberFormat="1" applyFont="1" applyFill="1" applyBorder="1" applyAlignment="1">
      <alignment horizontal="center" vertical="center" textRotation="90" wrapText="1"/>
      <protection/>
    </xf>
    <xf numFmtId="3" fontId="31" fillId="0" borderId="23" xfId="87" applyNumberFormat="1" applyFont="1" applyFill="1" applyBorder="1" applyAlignment="1">
      <alignment horizontal="center" vertical="center" textRotation="90" wrapText="1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Обычный 6" xfId="91"/>
    <cellStyle name="Обычный 7" xfId="92"/>
    <cellStyle name="Обычный_Лист1" xfId="93"/>
    <cellStyle name="Обычный_СВОД ТИТУЛОВ БЛАГОУСТРОЙСТВО 2012 от 25.01.12_ТИТУЛ благоустройство + спорт 29.06.12" xfId="94"/>
    <cellStyle name="Обычный_СВОД ТИТУЛОВ БЛАГОУСТРОЙСТВО 2013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Хороший" xfId="110"/>
    <cellStyle name="Хороший 2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87"/>
  <sheetViews>
    <sheetView tabSelected="1" view="pageBreakPreview" zoomScale="60" workbookViewId="0" topLeftCell="A1">
      <selection activeCell="CZ15" sqref="CZ15"/>
    </sheetView>
  </sheetViews>
  <sheetFormatPr defaultColWidth="9.140625" defaultRowHeight="15"/>
  <cols>
    <col min="1" max="1" width="5.28125" style="106" customWidth="1"/>
    <col min="2" max="2" width="28.7109375" style="185" customWidth="1"/>
    <col min="3" max="3" width="12.57421875" style="106" customWidth="1"/>
    <col min="4" max="4" width="8.421875" style="106" customWidth="1"/>
    <col min="5" max="5" width="7.28125" style="106" customWidth="1"/>
    <col min="6" max="6" width="10.8515625" style="106" customWidth="1"/>
    <col min="7" max="7" width="9.140625" style="106" hidden="1" customWidth="1"/>
    <col min="8" max="8" width="14.28125" style="106" hidden="1" customWidth="1"/>
    <col min="9" max="9" width="7.28125" style="106" hidden="1" customWidth="1"/>
    <col min="10" max="10" width="8.28125" style="106" hidden="1" customWidth="1"/>
    <col min="11" max="11" width="8.00390625" style="106" hidden="1" customWidth="1"/>
    <col min="12" max="12" width="8.28125" style="106" hidden="1" customWidth="1"/>
    <col min="13" max="13" width="7.421875" style="106" hidden="1" customWidth="1"/>
    <col min="14" max="14" width="8.28125" style="106" hidden="1" customWidth="1"/>
    <col min="15" max="15" width="7.28125" style="106" hidden="1" customWidth="1"/>
    <col min="16" max="19" width="8.28125" style="106" hidden="1" customWidth="1"/>
    <col min="20" max="20" width="13.57421875" style="106" hidden="1" customWidth="1"/>
    <col min="21" max="21" width="8.28125" style="106" hidden="1" customWidth="1"/>
    <col min="22" max="22" width="13.421875" style="106" hidden="1" customWidth="1"/>
    <col min="23" max="28" width="8.28125" style="106" hidden="1" customWidth="1"/>
    <col min="29" max="29" width="13.421875" style="106" hidden="1" customWidth="1"/>
    <col min="30" max="30" width="8.140625" style="106" customWidth="1"/>
    <col min="31" max="31" width="13.00390625" style="106" customWidth="1"/>
    <col min="32" max="33" width="7.57421875" style="106" hidden="1" customWidth="1"/>
    <col min="34" max="36" width="7.421875" style="106" customWidth="1"/>
    <col min="37" max="37" width="8.140625" style="106" customWidth="1"/>
    <col min="38" max="41" width="7.421875" style="106" hidden="1" customWidth="1"/>
    <col min="42" max="42" width="5.00390625" style="106" customWidth="1"/>
    <col min="43" max="43" width="9.8515625" style="106" customWidth="1"/>
    <col min="44" max="45" width="7.57421875" style="106" hidden="1" customWidth="1"/>
    <col min="46" max="46" width="5.8515625" style="106" customWidth="1"/>
    <col min="47" max="47" width="9.8515625" style="106" customWidth="1"/>
    <col min="48" max="48" width="6.57421875" style="106" customWidth="1"/>
    <col min="49" max="49" width="7.8515625" style="106" customWidth="1"/>
    <col min="50" max="50" width="6.57421875" style="106" hidden="1" customWidth="1"/>
    <col min="51" max="51" width="9.421875" style="106" hidden="1" customWidth="1"/>
    <col min="52" max="52" width="11.421875" style="106" customWidth="1"/>
    <col min="53" max="53" width="10.421875" style="106" customWidth="1"/>
    <col min="54" max="54" width="11.140625" style="106" customWidth="1"/>
    <col min="55" max="55" width="6.8515625" style="106" customWidth="1"/>
    <col min="56" max="56" width="10.8515625" style="106" customWidth="1"/>
    <col min="57" max="58" width="7.00390625" style="106" hidden="1" customWidth="1"/>
    <col min="59" max="61" width="7.28125" style="106" hidden="1" customWidth="1"/>
    <col min="62" max="62" width="6.421875" style="106" hidden="1" customWidth="1"/>
    <col min="63" max="64" width="6.8515625" style="106" hidden="1" customWidth="1"/>
    <col min="65" max="65" width="7.8515625" style="106" customWidth="1"/>
    <col min="66" max="66" width="10.421875" style="106" customWidth="1"/>
    <col min="67" max="67" width="6.421875" style="106" customWidth="1"/>
    <col min="68" max="68" width="9.421875" style="106" customWidth="1"/>
    <col min="69" max="69" width="6.421875" style="106" customWidth="1"/>
    <col min="70" max="70" width="9.00390625" style="106" customWidth="1"/>
    <col min="71" max="71" width="6.421875" style="106" customWidth="1"/>
    <col min="72" max="72" width="10.8515625" style="106" customWidth="1"/>
    <col min="73" max="73" width="6.421875" style="106" customWidth="1"/>
    <col min="74" max="74" width="9.57421875" style="106" customWidth="1"/>
    <col min="75" max="75" width="11.140625" style="106" customWidth="1"/>
    <col min="76" max="79" width="7.00390625" style="106" customWidth="1"/>
    <col min="80" max="80" width="6.28125" style="106" customWidth="1"/>
    <col min="81" max="81" width="8.00390625" style="106" customWidth="1"/>
    <col min="82" max="83" width="6.140625" style="106" customWidth="1"/>
    <col min="84" max="84" width="5.28125" style="106" customWidth="1"/>
    <col min="85" max="86" width="9.140625" style="106" customWidth="1"/>
    <col min="87" max="87" width="9.421875" style="105" customWidth="1"/>
    <col min="88" max="88" width="10.57421875" style="105" customWidth="1"/>
    <col min="89" max="89" width="9.28125" style="105" customWidth="1"/>
    <col min="90" max="90" width="7.140625" style="105" customWidth="1"/>
    <col min="91" max="91" width="6.8515625" style="105" customWidth="1"/>
    <col min="92" max="92" width="9.8515625" style="105" customWidth="1"/>
    <col min="93" max="96" width="6.8515625" style="105" hidden="1" customWidth="1"/>
    <col min="97" max="97" width="7.8515625" style="105" hidden="1" customWidth="1"/>
    <col min="98" max="98" width="6.8515625" style="105" hidden="1" customWidth="1"/>
    <col min="99" max="99" width="6.8515625" style="105" customWidth="1"/>
    <col min="100" max="100" width="11.00390625" style="105" customWidth="1"/>
    <col min="101" max="101" width="6.57421875" style="105" customWidth="1"/>
    <col min="102" max="102" width="8.57421875" style="105" customWidth="1"/>
    <col min="103" max="103" width="6.421875" style="105" customWidth="1"/>
    <col min="104" max="104" width="9.8515625" style="105" customWidth="1"/>
    <col min="105" max="105" width="6.421875" style="105" customWidth="1"/>
    <col min="106" max="106" width="8.8515625" style="105" customWidth="1"/>
    <col min="107" max="107" width="12.00390625" style="105" customWidth="1"/>
    <col min="108" max="129" width="9.28125" style="105" hidden="1" customWidth="1"/>
    <col min="130" max="130" width="7.140625" style="105" customWidth="1"/>
    <col min="131" max="131" width="10.7109375" style="105" customWidth="1"/>
    <col min="132" max="132" width="12.140625" style="105" customWidth="1"/>
    <col min="133" max="133" width="10.8515625" style="106" hidden="1" customWidth="1"/>
    <col min="134" max="134" width="9.8515625" style="106" hidden="1" customWidth="1"/>
    <col min="135" max="135" width="7.421875" style="106" hidden="1" customWidth="1"/>
    <col min="136" max="136" width="9.28125" style="106" hidden="1" customWidth="1"/>
    <col min="137" max="137" width="7.00390625" style="106" hidden="1" customWidth="1"/>
    <col min="138" max="140" width="8.7109375" style="106" hidden="1" customWidth="1"/>
    <col min="141" max="141" width="8.57421875" style="106" hidden="1" customWidth="1"/>
    <col min="142" max="142" width="8.8515625" style="106" hidden="1" customWidth="1"/>
    <col min="143" max="143" width="8.421875" style="106" hidden="1" customWidth="1"/>
    <col min="144" max="144" width="7.140625" style="106" hidden="1" customWidth="1"/>
    <col min="145" max="145" width="7.57421875" style="106" customWidth="1"/>
    <col min="146" max="146" width="11.421875" style="106" customWidth="1"/>
    <col min="147" max="147" width="7.8515625" style="106" customWidth="1"/>
    <col min="148" max="148" width="10.7109375" style="106" customWidth="1"/>
    <col min="149" max="149" width="6.421875" style="106" customWidth="1"/>
    <col min="150" max="150" width="11.00390625" style="106" customWidth="1"/>
    <col min="151" max="152" width="6.140625" style="106" hidden="1" customWidth="1"/>
    <col min="153" max="153" width="6.421875" style="106" hidden="1" customWidth="1"/>
    <col min="154" max="156" width="9.140625" style="106" hidden="1" customWidth="1"/>
    <col min="157" max="157" width="8.140625" style="106" customWidth="1"/>
    <col min="158" max="158" width="10.421875" style="106" customWidth="1"/>
    <col min="159" max="159" width="7.421875" style="106" customWidth="1"/>
    <col min="160" max="160" width="9.00390625" style="106" customWidth="1"/>
    <col min="161" max="162" width="9.140625" style="106" hidden="1" customWidth="1"/>
    <col min="163" max="163" width="7.7109375" style="106" customWidth="1"/>
    <col min="164" max="164" width="11.140625" style="106" customWidth="1"/>
    <col min="165" max="165" width="7.8515625" style="106" customWidth="1"/>
    <col min="166" max="167" width="10.00390625" style="106" customWidth="1"/>
    <col min="168" max="168" width="10.140625" style="106" customWidth="1"/>
    <col min="169" max="169" width="8.00390625" style="106" hidden="1" customWidth="1"/>
    <col min="170" max="171" width="8.28125" style="106" hidden="1" customWidth="1"/>
    <col min="172" max="172" width="8.140625" style="106" hidden="1" customWidth="1"/>
    <col min="173" max="173" width="7.8515625" style="106" hidden="1" customWidth="1"/>
    <col min="174" max="174" width="9.140625" style="106" hidden="1" customWidth="1"/>
    <col min="175" max="175" width="6.140625" style="106" hidden="1" customWidth="1"/>
    <col min="176" max="177" width="7.28125" style="106" hidden="1" customWidth="1"/>
    <col min="178" max="178" width="13.140625" style="106" hidden="1" customWidth="1"/>
    <col min="179" max="179" width="7.28125" style="106" hidden="1" customWidth="1"/>
    <col min="180" max="180" width="12.28125" style="106" hidden="1" customWidth="1"/>
    <col min="181" max="181" width="7.28125" style="106" customWidth="1"/>
    <col min="182" max="182" width="9.8515625" style="106" customWidth="1"/>
    <col min="183" max="183" width="7.28125" style="106" customWidth="1"/>
    <col min="184" max="184" width="10.00390625" style="106" customWidth="1"/>
    <col min="185" max="185" width="8.57421875" style="106" hidden="1" customWidth="1"/>
    <col min="186" max="186" width="11.57421875" style="106" hidden="1" customWidth="1"/>
    <col min="187" max="187" width="12.7109375" style="106" customWidth="1"/>
    <col min="188" max="188" width="15.00390625" style="106" customWidth="1"/>
    <col min="189" max="189" width="9.140625" style="106" customWidth="1"/>
  </cols>
  <sheetData>
    <row r="1" spans="1:189" s="170" customFormat="1" ht="17.25" customHeight="1">
      <c r="A1" s="191" t="s">
        <v>330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</row>
    <row r="2" spans="1:144" ht="17.25" customHeight="1">
      <c r="A2" s="191" t="s">
        <v>332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</row>
    <row r="3" spans="1:189" s="100" customFormat="1" ht="84.75" customHeight="1">
      <c r="A3" s="202" t="s">
        <v>20</v>
      </c>
      <c r="B3" s="202" t="s">
        <v>1</v>
      </c>
      <c r="C3" s="202" t="s">
        <v>302</v>
      </c>
      <c r="D3" s="218" t="s">
        <v>86</v>
      </c>
      <c r="E3" s="219"/>
      <c r="F3" s="220"/>
      <c r="G3" s="211" t="s">
        <v>298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26" t="s">
        <v>303</v>
      </c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8"/>
      <c r="BA3" s="229" t="s">
        <v>304</v>
      </c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1"/>
      <c r="BX3" s="208" t="s">
        <v>305</v>
      </c>
      <c r="BY3" s="209"/>
      <c r="BZ3" s="209"/>
      <c r="CA3" s="209"/>
      <c r="CB3" s="209"/>
      <c r="CC3" s="209"/>
      <c r="CD3" s="209"/>
      <c r="CE3" s="209"/>
      <c r="CF3" s="209"/>
      <c r="CG3" s="209"/>
      <c r="CH3" s="210"/>
      <c r="CI3" s="232" t="s">
        <v>306</v>
      </c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4"/>
      <c r="DD3" s="235" t="s">
        <v>310</v>
      </c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7"/>
      <c r="EC3" s="213" t="s">
        <v>318</v>
      </c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5"/>
      <c r="GF3" s="221" t="s">
        <v>283</v>
      </c>
      <c r="GG3" s="99"/>
    </row>
    <row r="4" spans="1:189" s="69" customFormat="1" ht="122.25" customHeight="1">
      <c r="A4" s="203"/>
      <c r="B4" s="203"/>
      <c r="C4" s="203"/>
      <c r="D4" s="205" t="s">
        <v>2</v>
      </c>
      <c r="E4" s="205" t="s">
        <v>3</v>
      </c>
      <c r="F4" s="205" t="s">
        <v>4</v>
      </c>
      <c r="G4" s="197" t="s">
        <v>99</v>
      </c>
      <c r="H4" s="198"/>
      <c r="I4" s="199" t="s">
        <v>280</v>
      </c>
      <c r="J4" s="199"/>
      <c r="K4" s="199" t="s">
        <v>279</v>
      </c>
      <c r="L4" s="199"/>
      <c r="M4" s="193" t="s">
        <v>97</v>
      </c>
      <c r="N4" s="193"/>
      <c r="O4" s="193" t="s">
        <v>96</v>
      </c>
      <c r="P4" s="193"/>
      <c r="Q4" s="200" t="s">
        <v>95</v>
      </c>
      <c r="R4" s="201"/>
      <c r="S4" s="193" t="s">
        <v>281</v>
      </c>
      <c r="T4" s="193"/>
      <c r="U4" s="193" t="s">
        <v>282</v>
      </c>
      <c r="V4" s="193"/>
      <c r="W4" s="194" t="s">
        <v>308</v>
      </c>
      <c r="X4" s="194"/>
      <c r="Y4" s="195" t="s">
        <v>309</v>
      </c>
      <c r="Z4" s="195"/>
      <c r="AA4" s="224" t="s">
        <v>307</v>
      </c>
      <c r="AB4" s="225"/>
      <c r="AC4" s="162" t="s">
        <v>316</v>
      </c>
      <c r="AD4" s="197" t="s">
        <v>99</v>
      </c>
      <c r="AE4" s="198"/>
      <c r="AF4" s="199" t="s">
        <v>280</v>
      </c>
      <c r="AG4" s="199"/>
      <c r="AH4" s="199" t="s">
        <v>279</v>
      </c>
      <c r="AI4" s="199"/>
      <c r="AJ4" s="193" t="s">
        <v>97</v>
      </c>
      <c r="AK4" s="193"/>
      <c r="AL4" s="193" t="s">
        <v>96</v>
      </c>
      <c r="AM4" s="193"/>
      <c r="AN4" s="200" t="s">
        <v>95</v>
      </c>
      <c r="AO4" s="201"/>
      <c r="AP4" s="193" t="s">
        <v>281</v>
      </c>
      <c r="AQ4" s="193"/>
      <c r="AR4" s="193" t="s">
        <v>282</v>
      </c>
      <c r="AS4" s="193"/>
      <c r="AT4" s="194" t="s">
        <v>308</v>
      </c>
      <c r="AU4" s="194"/>
      <c r="AV4" s="195" t="s">
        <v>309</v>
      </c>
      <c r="AW4" s="195"/>
      <c r="AX4" s="194" t="s">
        <v>307</v>
      </c>
      <c r="AY4" s="194"/>
      <c r="AZ4" s="162" t="s">
        <v>316</v>
      </c>
      <c r="BA4" s="197" t="s">
        <v>99</v>
      </c>
      <c r="BB4" s="198"/>
      <c r="BC4" s="199" t="s">
        <v>280</v>
      </c>
      <c r="BD4" s="199"/>
      <c r="BE4" s="199" t="s">
        <v>279</v>
      </c>
      <c r="BF4" s="199"/>
      <c r="BG4" s="193" t="s">
        <v>311</v>
      </c>
      <c r="BH4" s="193"/>
      <c r="BI4" s="193" t="s">
        <v>312</v>
      </c>
      <c r="BJ4" s="193"/>
      <c r="BK4" s="200" t="s">
        <v>313</v>
      </c>
      <c r="BL4" s="201"/>
      <c r="BM4" s="193" t="s">
        <v>281</v>
      </c>
      <c r="BN4" s="193"/>
      <c r="BO4" s="193" t="s">
        <v>282</v>
      </c>
      <c r="BP4" s="193"/>
      <c r="BQ4" s="194" t="s">
        <v>308</v>
      </c>
      <c r="BR4" s="194"/>
      <c r="BS4" s="195" t="s">
        <v>309</v>
      </c>
      <c r="BT4" s="195"/>
      <c r="BU4" s="194" t="s">
        <v>307</v>
      </c>
      <c r="BV4" s="194"/>
      <c r="BW4" s="162" t="s">
        <v>316</v>
      </c>
      <c r="BX4" s="197" t="s">
        <v>319</v>
      </c>
      <c r="BY4" s="198"/>
      <c r="BZ4" s="193" t="s">
        <v>312</v>
      </c>
      <c r="CA4" s="193"/>
      <c r="CB4" s="197" t="s">
        <v>320</v>
      </c>
      <c r="CC4" s="198"/>
      <c r="CD4" s="194" t="s">
        <v>308</v>
      </c>
      <c r="CE4" s="194"/>
      <c r="CF4" s="195" t="s">
        <v>309</v>
      </c>
      <c r="CG4" s="195"/>
      <c r="CH4" s="167" t="s">
        <v>316</v>
      </c>
      <c r="CI4" s="197" t="s">
        <v>99</v>
      </c>
      <c r="CJ4" s="198"/>
      <c r="CK4" s="199" t="s">
        <v>279</v>
      </c>
      <c r="CL4" s="199"/>
      <c r="CM4" s="193" t="s">
        <v>311</v>
      </c>
      <c r="CN4" s="193"/>
      <c r="CO4" s="193" t="s">
        <v>312</v>
      </c>
      <c r="CP4" s="193"/>
      <c r="CQ4" s="200" t="s">
        <v>313</v>
      </c>
      <c r="CR4" s="201"/>
      <c r="CS4" s="193" t="s">
        <v>281</v>
      </c>
      <c r="CT4" s="193"/>
      <c r="CU4" s="193" t="s">
        <v>314</v>
      </c>
      <c r="CV4" s="193"/>
      <c r="CW4" s="194" t="s">
        <v>308</v>
      </c>
      <c r="CX4" s="194"/>
      <c r="CY4" s="195" t="s">
        <v>309</v>
      </c>
      <c r="CZ4" s="195"/>
      <c r="DA4" s="194" t="s">
        <v>307</v>
      </c>
      <c r="DB4" s="194"/>
      <c r="DC4" s="162" t="s">
        <v>316</v>
      </c>
      <c r="DD4" s="196" t="s">
        <v>296</v>
      </c>
      <c r="DE4" s="196"/>
      <c r="DF4" s="196" t="s">
        <v>297</v>
      </c>
      <c r="DG4" s="196"/>
      <c r="DH4" s="197" t="s">
        <v>99</v>
      </c>
      <c r="DI4" s="198"/>
      <c r="DJ4" s="193" t="s">
        <v>311</v>
      </c>
      <c r="DK4" s="193"/>
      <c r="DL4" s="193" t="s">
        <v>312</v>
      </c>
      <c r="DM4" s="193"/>
      <c r="DN4" s="200" t="s">
        <v>313</v>
      </c>
      <c r="DO4" s="201"/>
      <c r="DP4" s="193" t="s">
        <v>281</v>
      </c>
      <c r="DQ4" s="193"/>
      <c r="DR4" s="193" t="s">
        <v>314</v>
      </c>
      <c r="DS4" s="193"/>
      <c r="DT4" s="194" t="s">
        <v>308</v>
      </c>
      <c r="DU4" s="194"/>
      <c r="DV4" s="195" t="s">
        <v>309</v>
      </c>
      <c r="DW4" s="195"/>
      <c r="DX4" s="216" t="s">
        <v>293</v>
      </c>
      <c r="DY4" s="217"/>
      <c r="DZ4" s="196" t="s">
        <v>294</v>
      </c>
      <c r="EA4" s="196"/>
      <c r="EB4" s="162" t="s">
        <v>316</v>
      </c>
      <c r="EC4" s="199" t="s">
        <v>87</v>
      </c>
      <c r="ED4" s="199"/>
      <c r="EE4" s="199" t="s">
        <v>277</v>
      </c>
      <c r="EF4" s="199"/>
      <c r="EG4" s="207" t="s">
        <v>278</v>
      </c>
      <c r="EH4" s="207"/>
      <c r="EI4" s="199" t="s">
        <v>279</v>
      </c>
      <c r="EJ4" s="199"/>
      <c r="EK4" s="199" t="s">
        <v>17</v>
      </c>
      <c r="EL4" s="199"/>
      <c r="EM4" s="207" t="s">
        <v>88</v>
      </c>
      <c r="EN4" s="207"/>
      <c r="EO4" s="199" t="s">
        <v>300</v>
      </c>
      <c r="EP4" s="199"/>
      <c r="EQ4" s="199" t="s">
        <v>315</v>
      </c>
      <c r="ER4" s="199"/>
      <c r="ES4" s="199" t="s">
        <v>288</v>
      </c>
      <c r="ET4" s="199"/>
      <c r="EU4" s="196" t="s">
        <v>285</v>
      </c>
      <c r="EV4" s="196"/>
      <c r="EW4" s="196" t="s">
        <v>90</v>
      </c>
      <c r="EX4" s="196"/>
      <c r="EY4" s="196" t="s">
        <v>287</v>
      </c>
      <c r="EZ4" s="196"/>
      <c r="FA4" s="199" t="s">
        <v>91</v>
      </c>
      <c r="FB4" s="199"/>
      <c r="FC4" s="199" t="s">
        <v>18</v>
      </c>
      <c r="FD4" s="199"/>
      <c r="FE4" s="196" t="s">
        <v>289</v>
      </c>
      <c r="FF4" s="196"/>
      <c r="FG4" s="193" t="s">
        <v>100</v>
      </c>
      <c r="FH4" s="193"/>
      <c r="FI4" s="196" t="s">
        <v>299</v>
      </c>
      <c r="FJ4" s="196"/>
      <c r="FK4" s="193" t="s">
        <v>98</v>
      </c>
      <c r="FL4" s="193"/>
      <c r="FM4" s="196" t="s">
        <v>290</v>
      </c>
      <c r="FN4" s="196"/>
      <c r="FO4" s="196" t="s">
        <v>291</v>
      </c>
      <c r="FP4" s="196"/>
      <c r="FQ4" s="196" t="s">
        <v>292</v>
      </c>
      <c r="FR4" s="196"/>
      <c r="FS4" s="193" t="s">
        <v>15</v>
      </c>
      <c r="FT4" s="193"/>
      <c r="FU4" s="193" t="s">
        <v>281</v>
      </c>
      <c r="FV4" s="193"/>
      <c r="FW4" s="193" t="s">
        <v>314</v>
      </c>
      <c r="FX4" s="193"/>
      <c r="FY4" s="194" t="s">
        <v>308</v>
      </c>
      <c r="FZ4" s="194"/>
      <c r="GA4" s="195" t="s">
        <v>309</v>
      </c>
      <c r="GB4" s="195"/>
      <c r="GC4" s="193" t="s">
        <v>284</v>
      </c>
      <c r="GD4" s="193"/>
      <c r="GE4" s="167" t="s">
        <v>316</v>
      </c>
      <c r="GF4" s="222"/>
      <c r="GG4" s="68"/>
    </row>
    <row r="5" spans="1:188" s="171" customFormat="1" ht="78">
      <c r="A5" s="204"/>
      <c r="B5" s="204"/>
      <c r="C5" s="204"/>
      <c r="D5" s="206"/>
      <c r="E5" s="206"/>
      <c r="F5" s="206"/>
      <c r="G5" s="70" t="s">
        <v>2</v>
      </c>
      <c r="H5" s="70" t="s">
        <v>4</v>
      </c>
      <c r="I5" s="165" t="s">
        <v>11</v>
      </c>
      <c r="J5" s="165" t="s">
        <v>4</v>
      </c>
      <c r="K5" s="165" t="s">
        <v>2</v>
      </c>
      <c r="L5" s="165" t="s">
        <v>4</v>
      </c>
      <c r="M5" s="70" t="s">
        <v>16</v>
      </c>
      <c r="N5" s="70" t="s">
        <v>4</v>
      </c>
      <c r="O5" s="70" t="s">
        <v>16</v>
      </c>
      <c r="P5" s="70" t="s">
        <v>4</v>
      </c>
      <c r="Q5" s="70" t="s">
        <v>16</v>
      </c>
      <c r="R5" s="70" t="s">
        <v>4</v>
      </c>
      <c r="S5" s="70" t="s">
        <v>8</v>
      </c>
      <c r="T5" s="70" t="s">
        <v>4</v>
      </c>
      <c r="U5" s="70" t="s">
        <v>8</v>
      </c>
      <c r="V5" s="70" t="s">
        <v>4</v>
      </c>
      <c r="W5" s="70" t="s">
        <v>8</v>
      </c>
      <c r="X5" s="70" t="s">
        <v>4</v>
      </c>
      <c r="Y5" s="70" t="s">
        <v>8</v>
      </c>
      <c r="Z5" s="70" t="s">
        <v>4</v>
      </c>
      <c r="AA5" s="70" t="s">
        <v>8</v>
      </c>
      <c r="AB5" s="70" t="s">
        <v>4</v>
      </c>
      <c r="AC5" s="70" t="s">
        <v>317</v>
      </c>
      <c r="AD5" s="70" t="s">
        <v>2</v>
      </c>
      <c r="AE5" s="70" t="s">
        <v>4</v>
      </c>
      <c r="AF5" s="165" t="s">
        <v>11</v>
      </c>
      <c r="AG5" s="165" t="s">
        <v>4</v>
      </c>
      <c r="AH5" s="165" t="s">
        <v>2</v>
      </c>
      <c r="AI5" s="165" t="s">
        <v>4</v>
      </c>
      <c r="AJ5" s="70" t="s">
        <v>16</v>
      </c>
      <c r="AK5" s="70" t="s">
        <v>4</v>
      </c>
      <c r="AL5" s="70" t="s">
        <v>16</v>
      </c>
      <c r="AM5" s="70" t="s">
        <v>4</v>
      </c>
      <c r="AN5" s="70" t="s">
        <v>16</v>
      </c>
      <c r="AO5" s="70" t="s">
        <v>4</v>
      </c>
      <c r="AP5" s="70" t="s">
        <v>8</v>
      </c>
      <c r="AQ5" s="70" t="s">
        <v>4</v>
      </c>
      <c r="AR5" s="70" t="s">
        <v>8</v>
      </c>
      <c r="AS5" s="70" t="s">
        <v>4</v>
      </c>
      <c r="AT5" s="70" t="s">
        <v>8</v>
      </c>
      <c r="AU5" s="70" t="s">
        <v>4</v>
      </c>
      <c r="AV5" s="70" t="s">
        <v>8</v>
      </c>
      <c r="AW5" s="70" t="s">
        <v>4</v>
      </c>
      <c r="AX5" s="70" t="s">
        <v>8</v>
      </c>
      <c r="AY5" s="70" t="s">
        <v>4</v>
      </c>
      <c r="AZ5" s="70" t="s">
        <v>317</v>
      </c>
      <c r="BA5" s="70" t="s">
        <v>2</v>
      </c>
      <c r="BB5" s="70" t="s">
        <v>4</v>
      </c>
      <c r="BC5" s="165" t="s">
        <v>11</v>
      </c>
      <c r="BD5" s="165" t="s">
        <v>4</v>
      </c>
      <c r="BE5" s="165" t="s">
        <v>2</v>
      </c>
      <c r="BF5" s="165" t="s">
        <v>4</v>
      </c>
      <c r="BG5" s="70" t="s">
        <v>16</v>
      </c>
      <c r="BH5" s="70" t="s">
        <v>4</v>
      </c>
      <c r="BI5" s="70" t="s">
        <v>16</v>
      </c>
      <c r="BJ5" s="70" t="s">
        <v>4</v>
      </c>
      <c r="BK5" s="70" t="s">
        <v>16</v>
      </c>
      <c r="BL5" s="70" t="s">
        <v>4</v>
      </c>
      <c r="BM5" s="70" t="s">
        <v>8</v>
      </c>
      <c r="BN5" s="70" t="s">
        <v>4</v>
      </c>
      <c r="BO5" s="70" t="s">
        <v>8</v>
      </c>
      <c r="BP5" s="70" t="s">
        <v>4</v>
      </c>
      <c r="BQ5" s="70" t="s">
        <v>8</v>
      </c>
      <c r="BR5" s="70" t="s">
        <v>4</v>
      </c>
      <c r="BS5" s="70" t="s">
        <v>8</v>
      </c>
      <c r="BT5" s="70" t="s">
        <v>4</v>
      </c>
      <c r="BU5" s="70" t="s">
        <v>8</v>
      </c>
      <c r="BV5" s="70" t="s">
        <v>4</v>
      </c>
      <c r="BW5" s="70" t="s">
        <v>317</v>
      </c>
      <c r="BX5" s="70" t="s">
        <v>2</v>
      </c>
      <c r="BY5" s="70" t="s">
        <v>4</v>
      </c>
      <c r="BZ5" s="70" t="s">
        <v>16</v>
      </c>
      <c r="CA5" s="70" t="s">
        <v>4</v>
      </c>
      <c r="CB5" s="70" t="s">
        <v>8</v>
      </c>
      <c r="CC5" s="70" t="s">
        <v>4</v>
      </c>
      <c r="CD5" s="70" t="s">
        <v>8</v>
      </c>
      <c r="CE5" s="70" t="s">
        <v>4</v>
      </c>
      <c r="CF5" s="70" t="s">
        <v>8</v>
      </c>
      <c r="CG5" s="70" t="s">
        <v>4</v>
      </c>
      <c r="CH5" s="70" t="s">
        <v>317</v>
      </c>
      <c r="CI5" s="70" t="s">
        <v>2</v>
      </c>
      <c r="CJ5" s="70" t="s">
        <v>4</v>
      </c>
      <c r="CK5" s="165" t="s">
        <v>2</v>
      </c>
      <c r="CL5" s="165" t="s">
        <v>4</v>
      </c>
      <c r="CM5" s="70" t="s">
        <v>16</v>
      </c>
      <c r="CN5" s="70" t="s">
        <v>4</v>
      </c>
      <c r="CO5" s="70" t="s">
        <v>16</v>
      </c>
      <c r="CP5" s="70" t="s">
        <v>4</v>
      </c>
      <c r="CQ5" s="70" t="s">
        <v>16</v>
      </c>
      <c r="CR5" s="70" t="s">
        <v>4</v>
      </c>
      <c r="CS5" s="70" t="s">
        <v>8</v>
      </c>
      <c r="CT5" s="70" t="s">
        <v>4</v>
      </c>
      <c r="CU5" s="70" t="s">
        <v>8</v>
      </c>
      <c r="CV5" s="70" t="s">
        <v>4</v>
      </c>
      <c r="CW5" s="70" t="s">
        <v>8</v>
      </c>
      <c r="CX5" s="70" t="s">
        <v>4</v>
      </c>
      <c r="CY5" s="70" t="s">
        <v>8</v>
      </c>
      <c r="CZ5" s="70" t="s">
        <v>4</v>
      </c>
      <c r="DA5" s="70" t="s">
        <v>8</v>
      </c>
      <c r="DB5" s="70" t="s">
        <v>4</v>
      </c>
      <c r="DC5" s="70" t="s">
        <v>317</v>
      </c>
      <c r="DD5" s="70" t="s">
        <v>5</v>
      </c>
      <c r="DE5" s="70" t="s">
        <v>9</v>
      </c>
      <c r="DF5" s="70" t="s">
        <v>5</v>
      </c>
      <c r="DG5" s="70" t="s">
        <v>9</v>
      </c>
      <c r="DH5" s="70" t="s">
        <v>2</v>
      </c>
      <c r="DI5" s="70" t="s">
        <v>4</v>
      </c>
      <c r="DJ5" s="70" t="s">
        <v>16</v>
      </c>
      <c r="DK5" s="70" t="s">
        <v>4</v>
      </c>
      <c r="DL5" s="70" t="s">
        <v>16</v>
      </c>
      <c r="DM5" s="70" t="s">
        <v>4</v>
      </c>
      <c r="DN5" s="70" t="s">
        <v>16</v>
      </c>
      <c r="DO5" s="70" t="s">
        <v>4</v>
      </c>
      <c r="DP5" s="70" t="s">
        <v>8</v>
      </c>
      <c r="DQ5" s="70" t="s">
        <v>4</v>
      </c>
      <c r="DR5" s="70" t="s">
        <v>8</v>
      </c>
      <c r="DS5" s="70" t="s">
        <v>4</v>
      </c>
      <c r="DT5" s="70" t="s">
        <v>8</v>
      </c>
      <c r="DU5" s="70" t="s">
        <v>4</v>
      </c>
      <c r="DV5" s="70" t="s">
        <v>8</v>
      </c>
      <c r="DW5" s="70" t="s">
        <v>4</v>
      </c>
      <c r="DX5" s="165" t="s">
        <v>295</v>
      </c>
      <c r="DY5" s="120" t="s">
        <v>9</v>
      </c>
      <c r="DZ5" s="163" t="s">
        <v>295</v>
      </c>
      <c r="EA5" s="120" t="s">
        <v>9</v>
      </c>
      <c r="EB5" s="70" t="s">
        <v>317</v>
      </c>
      <c r="EC5" s="164" t="s">
        <v>2</v>
      </c>
      <c r="ED5" s="164" t="s">
        <v>4</v>
      </c>
      <c r="EE5" s="164" t="s">
        <v>2</v>
      </c>
      <c r="EF5" s="164" t="s">
        <v>9</v>
      </c>
      <c r="EG5" s="164" t="s">
        <v>2</v>
      </c>
      <c r="EH5" s="164" t="s">
        <v>4</v>
      </c>
      <c r="EI5" s="165" t="s">
        <v>2</v>
      </c>
      <c r="EJ5" s="165" t="s">
        <v>4</v>
      </c>
      <c r="EK5" s="164" t="s">
        <v>10</v>
      </c>
      <c r="EL5" s="164" t="s">
        <v>6</v>
      </c>
      <c r="EM5" s="164" t="s">
        <v>2</v>
      </c>
      <c r="EN5" s="164" t="s">
        <v>4</v>
      </c>
      <c r="EO5" s="164" t="s">
        <v>8</v>
      </c>
      <c r="EP5" s="164" t="s">
        <v>4</v>
      </c>
      <c r="EQ5" s="164" t="s">
        <v>8</v>
      </c>
      <c r="ER5" s="164" t="s">
        <v>4</v>
      </c>
      <c r="ES5" s="164" t="s">
        <v>12</v>
      </c>
      <c r="ET5" s="164" t="s">
        <v>13</v>
      </c>
      <c r="EU5" s="164" t="s">
        <v>286</v>
      </c>
      <c r="EV5" s="164" t="s">
        <v>9</v>
      </c>
      <c r="EW5" s="164" t="s">
        <v>5</v>
      </c>
      <c r="EX5" s="164" t="s">
        <v>6</v>
      </c>
      <c r="EY5" s="164" t="s">
        <v>286</v>
      </c>
      <c r="EZ5" s="164" t="s">
        <v>9</v>
      </c>
      <c r="FA5" s="164" t="s">
        <v>14</v>
      </c>
      <c r="FB5" s="164" t="s">
        <v>13</v>
      </c>
      <c r="FC5" s="164" t="s">
        <v>8</v>
      </c>
      <c r="FD5" s="164" t="s">
        <v>4</v>
      </c>
      <c r="FE5" s="164" t="s">
        <v>286</v>
      </c>
      <c r="FF5" s="164" t="s">
        <v>9</v>
      </c>
      <c r="FG5" s="164" t="s">
        <v>8</v>
      </c>
      <c r="FH5" s="164" t="s">
        <v>4</v>
      </c>
      <c r="FI5" s="164" t="s">
        <v>14</v>
      </c>
      <c r="FJ5" s="164" t="s">
        <v>13</v>
      </c>
      <c r="FK5" s="164" t="s">
        <v>16</v>
      </c>
      <c r="FL5" s="164" t="s">
        <v>4</v>
      </c>
      <c r="FM5" s="164" t="s">
        <v>8</v>
      </c>
      <c r="FN5" s="164" t="s">
        <v>9</v>
      </c>
      <c r="FO5" s="164" t="s">
        <v>8</v>
      </c>
      <c r="FP5" s="164" t="s">
        <v>9</v>
      </c>
      <c r="FQ5" s="164" t="s">
        <v>8</v>
      </c>
      <c r="FR5" s="164" t="s">
        <v>9</v>
      </c>
      <c r="FS5" s="164" t="s">
        <v>8</v>
      </c>
      <c r="FT5" s="164" t="s">
        <v>4</v>
      </c>
      <c r="FU5" s="70" t="s">
        <v>8</v>
      </c>
      <c r="FV5" s="70" t="s">
        <v>4</v>
      </c>
      <c r="FW5" s="70" t="s">
        <v>8</v>
      </c>
      <c r="FX5" s="70" t="s">
        <v>4</v>
      </c>
      <c r="FY5" s="70" t="s">
        <v>8</v>
      </c>
      <c r="FZ5" s="70" t="s">
        <v>4</v>
      </c>
      <c r="GA5" s="70" t="s">
        <v>8</v>
      </c>
      <c r="GB5" s="70" t="s">
        <v>4</v>
      </c>
      <c r="GC5" s="164" t="s">
        <v>8</v>
      </c>
      <c r="GD5" s="164" t="s">
        <v>4</v>
      </c>
      <c r="GE5" s="70" t="s">
        <v>317</v>
      </c>
      <c r="GF5" s="223"/>
    </row>
    <row r="6" spans="1:188" s="175" customFormat="1" ht="47.25" customHeight="1">
      <c r="A6" s="189">
        <v>1</v>
      </c>
      <c r="B6" s="120" t="s">
        <v>328</v>
      </c>
      <c r="C6" s="173">
        <v>1</v>
      </c>
      <c r="D6" s="161">
        <v>720</v>
      </c>
      <c r="E6" s="161">
        <v>60</v>
      </c>
      <c r="F6" s="173">
        <f>D6*1350/1000</f>
        <v>972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0"/>
      <c r="T6" s="161"/>
      <c r="U6" s="160"/>
      <c r="V6" s="161"/>
      <c r="W6" s="160"/>
      <c r="X6" s="161"/>
      <c r="Y6" s="160"/>
      <c r="Z6" s="161"/>
      <c r="AA6" s="160"/>
      <c r="AB6" s="161"/>
      <c r="AC6" s="168">
        <f>AB6+Z6+X6+V6+T6+R6+P6+N6+L6+J6+H6</f>
        <v>0</v>
      </c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0">
        <v>1</v>
      </c>
      <c r="AQ6" s="161">
        <v>400</v>
      </c>
      <c r="AR6" s="160"/>
      <c r="AS6" s="161"/>
      <c r="AT6" s="160">
        <v>6</v>
      </c>
      <c r="AU6" s="161">
        <v>90</v>
      </c>
      <c r="AV6" s="160"/>
      <c r="AW6" s="161"/>
      <c r="AX6" s="160"/>
      <c r="AY6" s="161"/>
      <c r="AZ6" s="168">
        <f>AY6+AW6+AU6+AS6+AQ6+AO6+AM6+AK6+AI6+AG6+AE6</f>
        <v>490</v>
      </c>
      <c r="BA6" s="161">
        <v>1200</v>
      </c>
      <c r="BB6" s="161">
        <f>BA6*2100/1000</f>
        <v>2520</v>
      </c>
      <c r="BC6" s="161">
        <v>870</v>
      </c>
      <c r="BD6" s="161">
        <f>BC6*2392/1000</f>
        <v>2081.04</v>
      </c>
      <c r="BE6" s="161"/>
      <c r="BF6" s="161"/>
      <c r="BG6" s="161"/>
      <c r="BH6" s="161"/>
      <c r="BI6" s="161"/>
      <c r="BJ6" s="161"/>
      <c r="BK6" s="161"/>
      <c r="BL6" s="161"/>
      <c r="BM6" s="160">
        <v>2</v>
      </c>
      <c r="BN6" s="161">
        <v>2000</v>
      </c>
      <c r="BO6" s="160">
        <v>1</v>
      </c>
      <c r="BP6" s="161">
        <v>700</v>
      </c>
      <c r="BQ6" s="160">
        <v>12</v>
      </c>
      <c r="BR6" s="161">
        <v>180</v>
      </c>
      <c r="BS6" s="160">
        <v>20</v>
      </c>
      <c r="BT6" s="161">
        <v>60</v>
      </c>
      <c r="BU6" s="160">
        <v>10</v>
      </c>
      <c r="BV6" s="161">
        <f>8*120000/1000</f>
        <v>960</v>
      </c>
      <c r="BW6" s="168">
        <f>BV6+BT6+BR6+BP6+BN6+BL6+BJ6+BH6+BF6+BD6+BB6</f>
        <v>8501.04</v>
      </c>
      <c r="BX6" s="161"/>
      <c r="BY6" s="161"/>
      <c r="BZ6" s="161"/>
      <c r="CA6" s="161"/>
      <c r="CB6" s="160"/>
      <c r="CC6" s="161"/>
      <c r="CD6" s="160"/>
      <c r="CE6" s="161"/>
      <c r="CF6" s="160"/>
      <c r="CG6" s="161"/>
      <c r="CH6" s="168">
        <f>CG6+CE6+CC6+CA6+BY6</f>
        <v>0</v>
      </c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0"/>
      <c r="CT6" s="161"/>
      <c r="CU6" s="160"/>
      <c r="CV6" s="161"/>
      <c r="CW6" s="160"/>
      <c r="CX6" s="161"/>
      <c r="CY6" s="160"/>
      <c r="CZ6" s="161"/>
      <c r="DA6" s="160"/>
      <c r="DB6" s="161"/>
      <c r="DC6" s="168">
        <f>DB6+CZ6+CX6+CV6+CT6+CR6+CP6+CN6+CL6+CJ6</f>
        <v>0</v>
      </c>
      <c r="DD6" s="183"/>
      <c r="DE6" s="174"/>
      <c r="DF6" s="183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83"/>
      <c r="DU6" s="174"/>
      <c r="DV6" s="183"/>
      <c r="DW6" s="174"/>
      <c r="DX6" s="183"/>
      <c r="DY6" s="174"/>
      <c r="DZ6" s="183"/>
      <c r="EA6" s="161"/>
      <c r="EB6" s="168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0"/>
      <c r="EP6" s="161"/>
      <c r="EQ6" s="160"/>
      <c r="ER6" s="161"/>
      <c r="ES6" s="160">
        <v>10</v>
      </c>
      <c r="ET6" s="161">
        <f>ES6*8</f>
        <v>80</v>
      </c>
      <c r="EU6" s="160"/>
      <c r="EV6" s="161"/>
      <c r="EW6" s="160"/>
      <c r="EX6" s="161"/>
      <c r="EY6" s="160"/>
      <c r="EZ6" s="161"/>
      <c r="FA6" s="161"/>
      <c r="FB6" s="161"/>
      <c r="FC6" s="160">
        <v>55</v>
      </c>
      <c r="FD6" s="161">
        <f>FC6*0.3</f>
        <v>16.5</v>
      </c>
      <c r="FE6" s="160"/>
      <c r="FF6" s="161"/>
      <c r="FG6" s="160">
        <v>10</v>
      </c>
      <c r="FH6" s="161">
        <f>10*4.7</f>
        <v>47</v>
      </c>
      <c r="FI6" s="161">
        <v>850</v>
      </c>
      <c r="FJ6" s="161">
        <f>FI6*0.45</f>
        <v>382.5</v>
      </c>
      <c r="FK6" s="161">
        <v>100</v>
      </c>
      <c r="FL6" s="161">
        <f>FK6*0.7</f>
        <v>70</v>
      </c>
      <c r="FM6" s="160"/>
      <c r="FN6" s="161"/>
      <c r="FO6" s="160"/>
      <c r="FP6" s="161"/>
      <c r="FQ6" s="160"/>
      <c r="FR6" s="161"/>
      <c r="FS6" s="160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8">
        <f>GD6+FT6+FR6+FP6+FN6+FL6+FJ6+FH6+FF6+FD6+FB6+EZ6+EX6+EV6+ET6+ER6+EP6+EN6+EL6+EJ6+EH6+EF6+ED6+FV6+FX6+FZ6+GB6</f>
        <v>596</v>
      </c>
      <c r="GF6" s="168">
        <f aca="true" t="shared" si="0" ref="GF6:GF14">GE6+EB6+DC6+CH6+BW6+AZ6+AC6+F6</f>
        <v>10559.04</v>
      </c>
    </row>
    <row r="7" spans="1:188" s="175" customFormat="1" ht="37.5" customHeight="1">
      <c r="A7" s="189">
        <v>2</v>
      </c>
      <c r="B7" s="120" t="s">
        <v>323</v>
      </c>
      <c r="C7" s="173">
        <v>1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0"/>
      <c r="T7" s="161"/>
      <c r="U7" s="160"/>
      <c r="V7" s="161"/>
      <c r="W7" s="160"/>
      <c r="X7" s="161"/>
      <c r="Y7" s="160"/>
      <c r="Z7" s="161"/>
      <c r="AA7" s="160"/>
      <c r="AB7" s="161"/>
      <c r="AC7" s="168">
        <f aca="true" t="shared" si="1" ref="AC7:AC14">AB7+Z7+X7+V7+T7+R7+P7+N7+L7+J7+H7</f>
        <v>0</v>
      </c>
      <c r="AD7" s="161">
        <v>200</v>
      </c>
      <c r="AE7" s="161">
        <f>AD7*2100/1000</f>
        <v>420</v>
      </c>
      <c r="AF7" s="161"/>
      <c r="AG7" s="161"/>
      <c r="AH7" s="161">
        <v>72</v>
      </c>
      <c r="AI7" s="161">
        <f>AH7*1300/1000</f>
        <v>93.6</v>
      </c>
      <c r="AJ7" s="161">
        <v>80</v>
      </c>
      <c r="AK7" s="161">
        <f>AJ7*1000/1000</f>
        <v>80</v>
      </c>
      <c r="AL7" s="161"/>
      <c r="AM7" s="161"/>
      <c r="AN7" s="161"/>
      <c r="AO7" s="161"/>
      <c r="AP7" s="160">
        <v>4</v>
      </c>
      <c r="AQ7" s="161">
        <v>800</v>
      </c>
      <c r="AR7" s="160"/>
      <c r="AS7" s="161"/>
      <c r="AT7" s="160">
        <v>3</v>
      </c>
      <c r="AU7" s="161">
        <v>45</v>
      </c>
      <c r="AV7" s="160">
        <v>4</v>
      </c>
      <c r="AW7" s="161">
        <v>12</v>
      </c>
      <c r="AX7" s="160"/>
      <c r="AY7" s="161"/>
      <c r="AZ7" s="168">
        <f aca="true" t="shared" si="2" ref="AZ7:AZ14">AY7+AW7+AU7+AS7+AQ7+AO7+AM7+AK7+AI7+AG7+AE7</f>
        <v>1450.6</v>
      </c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0"/>
      <c r="BN7" s="161"/>
      <c r="BO7" s="160"/>
      <c r="BP7" s="161"/>
      <c r="BQ7" s="160"/>
      <c r="BR7" s="161"/>
      <c r="BS7" s="160"/>
      <c r="BT7" s="161"/>
      <c r="BU7" s="160"/>
      <c r="BV7" s="161"/>
      <c r="BW7" s="168">
        <f aca="true" t="shared" si="3" ref="BW7:BW14">BV7+BT7+BR7+BP7+BN7+BL7+BJ7+BH7+BF7+BD7+BB7</f>
        <v>0</v>
      </c>
      <c r="BX7" s="161"/>
      <c r="BY7" s="161"/>
      <c r="BZ7" s="161"/>
      <c r="CA7" s="161"/>
      <c r="CB7" s="160"/>
      <c r="CC7" s="161"/>
      <c r="CD7" s="160"/>
      <c r="CE7" s="161"/>
      <c r="CF7" s="160"/>
      <c r="CG7" s="161"/>
      <c r="CH7" s="168">
        <f aca="true" t="shared" si="4" ref="CH7:CH14">CG7+CE7+CC7+CA7+BY7</f>
        <v>0</v>
      </c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0"/>
      <c r="CT7" s="161"/>
      <c r="CU7" s="160"/>
      <c r="CV7" s="161"/>
      <c r="CW7" s="160"/>
      <c r="CX7" s="161"/>
      <c r="CY7" s="160"/>
      <c r="CZ7" s="161"/>
      <c r="DA7" s="160"/>
      <c r="DB7" s="161"/>
      <c r="DC7" s="168">
        <f aca="true" t="shared" si="5" ref="DC7:DC14">DB7+CZ7+CX7+CV7+CT7+CR7+CP7+CN7+CL7+CJ7</f>
        <v>0</v>
      </c>
      <c r="DD7" s="160"/>
      <c r="DE7" s="161"/>
      <c r="DF7" s="160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0"/>
      <c r="DU7" s="161"/>
      <c r="DV7" s="160"/>
      <c r="DW7" s="161"/>
      <c r="DX7" s="160"/>
      <c r="DY7" s="161"/>
      <c r="DZ7" s="160"/>
      <c r="EA7" s="161"/>
      <c r="EB7" s="168">
        <f aca="true" t="shared" si="6" ref="EB7:EB14">EA7+DY7+DW7+DU7+DO7+DM7+DK7+DI7+DG7+DE7+DQ7+DS7</f>
        <v>0</v>
      </c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0"/>
      <c r="EP7" s="161"/>
      <c r="EQ7" s="160"/>
      <c r="ER7" s="161"/>
      <c r="ES7" s="160"/>
      <c r="ET7" s="161"/>
      <c r="EU7" s="160"/>
      <c r="EV7" s="161"/>
      <c r="EW7" s="160"/>
      <c r="EX7" s="161"/>
      <c r="EY7" s="160"/>
      <c r="EZ7" s="161"/>
      <c r="FA7" s="161"/>
      <c r="FB7" s="161"/>
      <c r="FC7" s="160"/>
      <c r="FD7" s="161"/>
      <c r="FE7" s="160"/>
      <c r="FF7" s="161"/>
      <c r="FG7" s="160"/>
      <c r="FH7" s="161"/>
      <c r="FI7" s="161"/>
      <c r="FJ7" s="161"/>
      <c r="FK7" s="161"/>
      <c r="FL7" s="161"/>
      <c r="FM7" s="160"/>
      <c r="FN7" s="161"/>
      <c r="FO7" s="160"/>
      <c r="FP7" s="161"/>
      <c r="FQ7" s="160"/>
      <c r="FR7" s="161"/>
      <c r="FS7" s="160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8">
        <f aca="true" t="shared" si="7" ref="GE7:GE14">GD7+FT7+FR7+FP7+FN7+FL7+FJ7+FH7+FF7+FD7+FB7+EZ7+EX7+EV7+ET7+ER7+EP7+EN7+EL7+EJ7+EH7+EF7+ED7+FV7+FX7+FZ7+GB7</f>
        <v>0</v>
      </c>
      <c r="GF7" s="168">
        <f t="shared" si="0"/>
        <v>1450.6</v>
      </c>
    </row>
    <row r="8" spans="1:188" s="175" customFormat="1" ht="39" customHeight="1">
      <c r="A8" s="189">
        <v>3</v>
      </c>
      <c r="B8" s="176" t="s">
        <v>321</v>
      </c>
      <c r="C8" s="161">
        <v>1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0"/>
      <c r="T8" s="161"/>
      <c r="U8" s="160"/>
      <c r="V8" s="161"/>
      <c r="W8" s="160"/>
      <c r="X8" s="161"/>
      <c r="Y8" s="160"/>
      <c r="Z8" s="161"/>
      <c r="AA8" s="160"/>
      <c r="AB8" s="161"/>
      <c r="AC8" s="168">
        <f t="shared" si="1"/>
        <v>0</v>
      </c>
      <c r="AD8" s="161">
        <v>200</v>
      </c>
      <c r="AE8" s="161">
        <f>AD8*2100/1000</f>
        <v>420</v>
      </c>
      <c r="AF8" s="161"/>
      <c r="AG8" s="161"/>
      <c r="AH8" s="161">
        <v>72</v>
      </c>
      <c r="AI8" s="161">
        <f>AH8*1300/1000</f>
        <v>93.6</v>
      </c>
      <c r="AJ8" s="161">
        <v>60</v>
      </c>
      <c r="AK8" s="161">
        <f>AJ8*1000/1000</f>
        <v>60</v>
      </c>
      <c r="AL8" s="161"/>
      <c r="AM8" s="161"/>
      <c r="AN8" s="161"/>
      <c r="AO8" s="161"/>
      <c r="AP8" s="160">
        <v>4</v>
      </c>
      <c r="AQ8" s="161">
        <v>700</v>
      </c>
      <c r="AR8" s="160"/>
      <c r="AS8" s="161"/>
      <c r="AT8" s="160">
        <v>2</v>
      </c>
      <c r="AU8" s="161">
        <v>30</v>
      </c>
      <c r="AV8" s="160">
        <v>4</v>
      </c>
      <c r="AW8" s="161">
        <v>12</v>
      </c>
      <c r="AX8" s="160"/>
      <c r="AY8" s="161"/>
      <c r="AZ8" s="168">
        <f t="shared" si="2"/>
        <v>1315.6</v>
      </c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0"/>
      <c r="BN8" s="161"/>
      <c r="BO8" s="160"/>
      <c r="BP8" s="161"/>
      <c r="BQ8" s="160"/>
      <c r="BR8" s="161"/>
      <c r="BS8" s="160"/>
      <c r="BT8" s="161"/>
      <c r="BU8" s="160"/>
      <c r="BV8" s="161"/>
      <c r="BW8" s="168">
        <f t="shared" si="3"/>
        <v>0</v>
      </c>
      <c r="BX8" s="161"/>
      <c r="BY8" s="161"/>
      <c r="BZ8" s="161"/>
      <c r="CA8" s="161"/>
      <c r="CB8" s="160"/>
      <c r="CC8" s="161"/>
      <c r="CD8" s="160"/>
      <c r="CE8" s="161"/>
      <c r="CF8" s="160"/>
      <c r="CG8" s="161"/>
      <c r="CH8" s="168">
        <f t="shared" si="4"/>
        <v>0</v>
      </c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0"/>
      <c r="CT8" s="161"/>
      <c r="CU8" s="160"/>
      <c r="CV8" s="161"/>
      <c r="CW8" s="160"/>
      <c r="CX8" s="161"/>
      <c r="CY8" s="160"/>
      <c r="CZ8" s="161"/>
      <c r="DA8" s="160"/>
      <c r="DB8" s="161"/>
      <c r="DC8" s="168">
        <f t="shared" si="5"/>
        <v>0</v>
      </c>
      <c r="DD8" s="160"/>
      <c r="DE8" s="161"/>
      <c r="DF8" s="160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0"/>
      <c r="DU8" s="161"/>
      <c r="DV8" s="160"/>
      <c r="DW8" s="161"/>
      <c r="DX8" s="160"/>
      <c r="DY8" s="161"/>
      <c r="DZ8" s="160"/>
      <c r="EA8" s="161"/>
      <c r="EB8" s="168">
        <f t="shared" si="6"/>
        <v>0</v>
      </c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0"/>
      <c r="EP8" s="161"/>
      <c r="EQ8" s="160"/>
      <c r="ER8" s="161"/>
      <c r="ES8" s="160"/>
      <c r="ET8" s="161"/>
      <c r="EU8" s="160"/>
      <c r="EV8" s="161"/>
      <c r="EW8" s="160"/>
      <c r="EX8" s="161"/>
      <c r="EY8" s="160"/>
      <c r="EZ8" s="161"/>
      <c r="FA8" s="161"/>
      <c r="FB8" s="161"/>
      <c r="FC8" s="160"/>
      <c r="FD8" s="161"/>
      <c r="FE8" s="160"/>
      <c r="FF8" s="161"/>
      <c r="FG8" s="160"/>
      <c r="FH8" s="161"/>
      <c r="FI8" s="161"/>
      <c r="FJ8" s="161"/>
      <c r="FK8" s="161"/>
      <c r="FL8" s="161"/>
      <c r="FM8" s="160"/>
      <c r="FN8" s="161"/>
      <c r="FO8" s="160"/>
      <c r="FP8" s="161"/>
      <c r="FQ8" s="160"/>
      <c r="FR8" s="161"/>
      <c r="FS8" s="160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8">
        <f t="shared" si="7"/>
        <v>0</v>
      </c>
      <c r="GF8" s="168">
        <f t="shared" si="0"/>
        <v>1315.6</v>
      </c>
    </row>
    <row r="9" spans="1:188" s="175" customFormat="1" ht="29.25" customHeight="1">
      <c r="A9" s="189">
        <v>4</v>
      </c>
      <c r="B9" s="176" t="s">
        <v>329</v>
      </c>
      <c r="C9" s="161">
        <v>1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0"/>
      <c r="T9" s="161"/>
      <c r="U9" s="160"/>
      <c r="V9" s="161"/>
      <c r="W9" s="160"/>
      <c r="X9" s="161"/>
      <c r="Y9" s="160"/>
      <c r="Z9" s="161"/>
      <c r="AA9" s="160"/>
      <c r="AB9" s="161"/>
      <c r="AC9" s="168"/>
      <c r="AD9" s="161">
        <v>200</v>
      </c>
      <c r="AE9" s="161">
        <f>AD9*2100/1000</f>
        <v>420</v>
      </c>
      <c r="AF9" s="161"/>
      <c r="AG9" s="161"/>
      <c r="AH9" s="161">
        <v>72</v>
      </c>
      <c r="AI9" s="161">
        <f>AH9*1300/1000</f>
        <v>93.6</v>
      </c>
      <c r="AJ9" s="161">
        <v>60</v>
      </c>
      <c r="AK9" s="161">
        <f>AJ9*1000/1000</f>
        <v>60</v>
      </c>
      <c r="AL9" s="161"/>
      <c r="AM9" s="161"/>
      <c r="AN9" s="161"/>
      <c r="AO9" s="161"/>
      <c r="AP9" s="160">
        <v>3</v>
      </c>
      <c r="AQ9" s="161">
        <v>650</v>
      </c>
      <c r="AR9" s="160"/>
      <c r="AS9" s="161"/>
      <c r="AT9" s="160">
        <v>2</v>
      </c>
      <c r="AU9" s="161">
        <v>30</v>
      </c>
      <c r="AV9" s="160">
        <v>4</v>
      </c>
      <c r="AW9" s="161">
        <v>12</v>
      </c>
      <c r="AX9" s="160"/>
      <c r="AY9" s="161"/>
      <c r="AZ9" s="168">
        <f>AY9+AW9+AU9+AS9+AQ9+AO9+AM9+AK9+AI9+AG9+AE9</f>
        <v>1265.6</v>
      </c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0"/>
      <c r="BN9" s="161"/>
      <c r="BO9" s="160"/>
      <c r="BP9" s="161"/>
      <c r="BQ9" s="160"/>
      <c r="BR9" s="161"/>
      <c r="BS9" s="160"/>
      <c r="BT9" s="161"/>
      <c r="BU9" s="160"/>
      <c r="BV9" s="161"/>
      <c r="BW9" s="168">
        <f t="shared" si="3"/>
        <v>0</v>
      </c>
      <c r="BX9" s="161"/>
      <c r="BY9" s="161"/>
      <c r="BZ9" s="161"/>
      <c r="CA9" s="161"/>
      <c r="CB9" s="160"/>
      <c r="CC9" s="161"/>
      <c r="CD9" s="160"/>
      <c r="CE9" s="161"/>
      <c r="CF9" s="160"/>
      <c r="CG9" s="161"/>
      <c r="CH9" s="168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0"/>
      <c r="CT9" s="161"/>
      <c r="CU9" s="160"/>
      <c r="CV9" s="161"/>
      <c r="CW9" s="160"/>
      <c r="CX9" s="161"/>
      <c r="CY9" s="160"/>
      <c r="CZ9" s="161"/>
      <c r="DA9" s="160"/>
      <c r="DB9" s="161"/>
      <c r="DC9" s="168">
        <f t="shared" si="5"/>
        <v>0</v>
      </c>
      <c r="DD9" s="160"/>
      <c r="DE9" s="161"/>
      <c r="DF9" s="160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0"/>
      <c r="DU9" s="161"/>
      <c r="DV9" s="160"/>
      <c r="DW9" s="161"/>
      <c r="DX9" s="160"/>
      <c r="DY9" s="161"/>
      <c r="DZ9" s="160"/>
      <c r="EA9" s="161"/>
      <c r="EB9" s="168">
        <f t="shared" si="6"/>
        <v>0</v>
      </c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0"/>
      <c r="EP9" s="161"/>
      <c r="EQ9" s="160"/>
      <c r="ER9" s="161"/>
      <c r="ES9" s="160"/>
      <c r="ET9" s="161"/>
      <c r="EU9" s="160"/>
      <c r="EV9" s="161"/>
      <c r="EW9" s="160"/>
      <c r="EX9" s="161"/>
      <c r="EY9" s="160"/>
      <c r="EZ9" s="161"/>
      <c r="FA9" s="161"/>
      <c r="FB9" s="161"/>
      <c r="FC9" s="160"/>
      <c r="FD9" s="161"/>
      <c r="FE9" s="160"/>
      <c r="FF9" s="161"/>
      <c r="FG9" s="160"/>
      <c r="FH9" s="161"/>
      <c r="FI9" s="161"/>
      <c r="FJ9" s="161"/>
      <c r="FK9" s="161"/>
      <c r="FL9" s="161"/>
      <c r="FM9" s="160"/>
      <c r="FN9" s="161"/>
      <c r="FO9" s="160"/>
      <c r="FP9" s="161"/>
      <c r="FQ9" s="160"/>
      <c r="FR9" s="161"/>
      <c r="FS9" s="160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8">
        <f t="shared" si="7"/>
        <v>0</v>
      </c>
      <c r="GF9" s="168">
        <f t="shared" si="0"/>
        <v>1265.6</v>
      </c>
    </row>
    <row r="10" spans="1:188" s="179" customFormat="1" ht="30.75">
      <c r="A10" s="189">
        <v>5</v>
      </c>
      <c r="B10" s="176" t="s">
        <v>322</v>
      </c>
      <c r="C10" s="161">
        <v>1</v>
      </c>
      <c r="D10" s="161"/>
      <c r="E10" s="161"/>
      <c r="F10" s="177"/>
      <c r="G10" s="177"/>
      <c r="H10" s="161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80"/>
      <c r="T10" s="177"/>
      <c r="U10" s="180"/>
      <c r="V10" s="177"/>
      <c r="W10" s="180"/>
      <c r="X10" s="177"/>
      <c r="Y10" s="180"/>
      <c r="Z10" s="177"/>
      <c r="AA10" s="180"/>
      <c r="AB10" s="177"/>
      <c r="AC10" s="168">
        <f t="shared" si="1"/>
        <v>0</v>
      </c>
      <c r="AD10" s="178">
        <v>200</v>
      </c>
      <c r="AE10" s="161">
        <f>AD10*2100/1000</f>
        <v>420</v>
      </c>
      <c r="AF10" s="178"/>
      <c r="AG10" s="178"/>
      <c r="AH10" s="161">
        <v>72</v>
      </c>
      <c r="AI10" s="161">
        <f>AH10*1300/1000</f>
        <v>93.6</v>
      </c>
      <c r="AJ10" s="178">
        <v>60</v>
      </c>
      <c r="AK10" s="161">
        <f>AJ10*1000/1000</f>
        <v>60</v>
      </c>
      <c r="AL10" s="178"/>
      <c r="AM10" s="178"/>
      <c r="AN10" s="178"/>
      <c r="AO10" s="178"/>
      <c r="AP10" s="180">
        <v>3</v>
      </c>
      <c r="AQ10" s="177">
        <v>650</v>
      </c>
      <c r="AR10" s="182"/>
      <c r="AS10" s="178"/>
      <c r="AT10" s="182">
        <v>2</v>
      </c>
      <c r="AU10" s="161">
        <v>30</v>
      </c>
      <c r="AV10" s="182">
        <v>4</v>
      </c>
      <c r="AW10" s="178">
        <v>12</v>
      </c>
      <c r="AX10" s="182"/>
      <c r="AY10" s="161"/>
      <c r="AZ10" s="168">
        <f t="shared" si="2"/>
        <v>1265.6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0"/>
      <c r="BN10" s="161"/>
      <c r="BO10" s="160"/>
      <c r="BP10" s="161"/>
      <c r="BQ10" s="160"/>
      <c r="BR10" s="161"/>
      <c r="BS10" s="160"/>
      <c r="BT10" s="161"/>
      <c r="BU10" s="160"/>
      <c r="BV10" s="161"/>
      <c r="BW10" s="168">
        <f t="shared" si="3"/>
        <v>0</v>
      </c>
      <c r="BX10" s="161"/>
      <c r="BY10" s="161"/>
      <c r="BZ10" s="161"/>
      <c r="CA10" s="161"/>
      <c r="CB10" s="160"/>
      <c r="CC10" s="161"/>
      <c r="CD10" s="160"/>
      <c r="CE10" s="161"/>
      <c r="CF10" s="160"/>
      <c r="CG10" s="161"/>
      <c r="CH10" s="168">
        <f t="shared" si="4"/>
        <v>0</v>
      </c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0"/>
      <c r="CT10" s="161"/>
      <c r="CU10" s="160"/>
      <c r="CV10" s="161"/>
      <c r="CW10" s="160"/>
      <c r="CX10" s="161"/>
      <c r="CY10" s="160"/>
      <c r="CZ10" s="161"/>
      <c r="DA10" s="160"/>
      <c r="DB10" s="161"/>
      <c r="DC10" s="168">
        <f t="shared" si="5"/>
        <v>0</v>
      </c>
      <c r="DD10" s="160"/>
      <c r="DE10" s="161"/>
      <c r="DF10" s="160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0"/>
      <c r="DU10" s="161"/>
      <c r="DV10" s="160"/>
      <c r="DW10" s="161"/>
      <c r="DX10" s="160"/>
      <c r="DY10" s="161"/>
      <c r="DZ10" s="160"/>
      <c r="EA10" s="161"/>
      <c r="EB10" s="168">
        <f t="shared" si="6"/>
        <v>0</v>
      </c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0"/>
      <c r="EP10" s="161"/>
      <c r="EQ10" s="160"/>
      <c r="ER10" s="161"/>
      <c r="ES10" s="160"/>
      <c r="ET10" s="161"/>
      <c r="EU10" s="160"/>
      <c r="EV10" s="161"/>
      <c r="EW10" s="160"/>
      <c r="EX10" s="161"/>
      <c r="EY10" s="160"/>
      <c r="EZ10" s="161"/>
      <c r="FA10" s="161"/>
      <c r="FB10" s="161"/>
      <c r="FC10" s="160"/>
      <c r="FD10" s="161"/>
      <c r="FE10" s="160"/>
      <c r="FF10" s="161"/>
      <c r="FG10" s="160"/>
      <c r="FH10" s="161"/>
      <c r="FI10" s="161"/>
      <c r="FJ10" s="161"/>
      <c r="FK10" s="161"/>
      <c r="FL10" s="161"/>
      <c r="FM10" s="160"/>
      <c r="FN10" s="161"/>
      <c r="FO10" s="160"/>
      <c r="FP10" s="161"/>
      <c r="FQ10" s="160"/>
      <c r="FR10" s="161"/>
      <c r="FS10" s="160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8">
        <f t="shared" si="7"/>
        <v>0</v>
      </c>
      <c r="GF10" s="168">
        <f t="shared" si="0"/>
        <v>1265.6</v>
      </c>
    </row>
    <row r="11" spans="1:188" s="179" customFormat="1" ht="30.75">
      <c r="A11" s="189">
        <v>6</v>
      </c>
      <c r="B11" s="176" t="s">
        <v>324</v>
      </c>
      <c r="C11" s="161">
        <v>1</v>
      </c>
      <c r="D11" s="173">
        <v>720</v>
      </c>
      <c r="E11" s="173">
        <v>60</v>
      </c>
      <c r="F11" s="173">
        <f>D11*1350/1000</f>
        <v>972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0"/>
      <c r="T11" s="161"/>
      <c r="U11" s="160"/>
      <c r="V11" s="161"/>
      <c r="W11" s="160"/>
      <c r="X11" s="161"/>
      <c r="Y11" s="160"/>
      <c r="Z11" s="161"/>
      <c r="AA11" s="160"/>
      <c r="AB11" s="161"/>
      <c r="AC11" s="168">
        <f t="shared" si="1"/>
        <v>0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0"/>
      <c r="AQ11" s="161"/>
      <c r="AR11" s="160"/>
      <c r="AS11" s="161"/>
      <c r="AT11" s="160"/>
      <c r="AU11" s="161"/>
      <c r="AV11" s="160"/>
      <c r="AW11" s="161"/>
      <c r="AX11" s="160"/>
      <c r="AY11" s="161"/>
      <c r="AZ11" s="168">
        <f t="shared" si="2"/>
        <v>0</v>
      </c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0"/>
      <c r="BN11" s="161"/>
      <c r="BO11" s="160"/>
      <c r="BP11" s="161"/>
      <c r="BQ11" s="160"/>
      <c r="BR11" s="161"/>
      <c r="BS11" s="160"/>
      <c r="BT11" s="161"/>
      <c r="BU11" s="160"/>
      <c r="BV11" s="161"/>
      <c r="BW11" s="168">
        <f t="shared" si="3"/>
        <v>0</v>
      </c>
      <c r="BX11" s="161"/>
      <c r="BY11" s="161"/>
      <c r="BZ11" s="161"/>
      <c r="CA11" s="161"/>
      <c r="CB11" s="160"/>
      <c r="CC11" s="161"/>
      <c r="CD11" s="160"/>
      <c r="CE11" s="161"/>
      <c r="CF11" s="160"/>
      <c r="CG11" s="161"/>
      <c r="CH11" s="168">
        <f t="shared" si="4"/>
        <v>0</v>
      </c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0"/>
      <c r="CT11" s="161"/>
      <c r="CU11" s="160"/>
      <c r="CV11" s="161"/>
      <c r="CW11" s="160"/>
      <c r="CX11" s="161"/>
      <c r="CY11" s="160"/>
      <c r="CZ11" s="161"/>
      <c r="DA11" s="160"/>
      <c r="DB11" s="161"/>
      <c r="DC11" s="168">
        <f t="shared" si="5"/>
        <v>0</v>
      </c>
      <c r="DD11" s="160"/>
      <c r="DE11" s="161"/>
      <c r="DF11" s="160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0"/>
      <c r="DU11" s="161"/>
      <c r="DV11" s="160"/>
      <c r="DW11" s="161"/>
      <c r="DX11" s="160"/>
      <c r="DY11" s="161"/>
      <c r="DZ11" s="160"/>
      <c r="EA11" s="161"/>
      <c r="EB11" s="168">
        <f t="shared" si="6"/>
        <v>0</v>
      </c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0"/>
      <c r="EP11" s="161"/>
      <c r="EQ11" s="160"/>
      <c r="ER11" s="161"/>
      <c r="ES11" s="160"/>
      <c r="ET11" s="161"/>
      <c r="EU11" s="160"/>
      <c r="EV11" s="161"/>
      <c r="EW11" s="160"/>
      <c r="EX11" s="161"/>
      <c r="EY11" s="160"/>
      <c r="EZ11" s="161"/>
      <c r="FA11" s="161"/>
      <c r="FB11" s="161"/>
      <c r="FC11" s="160"/>
      <c r="FD11" s="161"/>
      <c r="FE11" s="160"/>
      <c r="FF11" s="161"/>
      <c r="FG11" s="160">
        <v>5</v>
      </c>
      <c r="FH11" s="161">
        <f>FG11*4.7</f>
        <v>23.5</v>
      </c>
      <c r="FI11" s="161"/>
      <c r="FJ11" s="161"/>
      <c r="FK11" s="161"/>
      <c r="FL11" s="161"/>
      <c r="FM11" s="160"/>
      <c r="FN11" s="161"/>
      <c r="FO11" s="160"/>
      <c r="FP11" s="161"/>
      <c r="FQ11" s="160"/>
      <c r="FR11" s="161"/>
      <c r="FS11" s="160"/>
      <c r="FT11" s="161"/>
      <c r="FU11" s="161"/>
      <c r="FV11" s="161"/>
      <c r="FW11" s="161"/>
      <c r="FX11" s="161"/>
      <c r="FY11" s="161">
        <v>4</v>
      </c>
      <c r="FZ11" s="161">
        <v>60</v>
      </c>
      <c r="GA11" s="161">
        <v>4</v>
      </c>
      <c r="GB11" s="161">
        <v>12</v>
      </c>
      <c r="GC11" s="161"/>
      <c r="GD11" s="161"/>
      <c r="GE11" s="168">
        <f t="shared" si="7"/>
        <v>95.5</v>
      </c>
      <c r="GF11" s="168">
        <f>GE11+EB11+DC11+CH11+BW11+AZ11+AC11+F11</f>
        <v>1067.5</v>
      </c>
    </row>
    <row r="12" spans="1:188" s="179" customFormat="1" ht="31.5" customHeight="1">
      <c r="A12" s="189">
        <v>7</v>
      </c>
      <c r="B12" s="176" t="s">
        <v>325</v>
      </c>
      <c r="C12" s="161">
        <v>1</v>
      </c>
      <c r="D12" s="173">
        <v>480</v>
      </c>
      <c r="E12" s="173">
        <v>40</v>
      </c>
      <c r="F12" s="173">
        <f>D12*1350/1000</f>
        <v>648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0"/>
      <c r="T12" s="161"/>
      <c r="U12" s="160"/>
      <c r="V12" s="161"/>
      <c r="W12" s="160"/>
      <c r="X12" s="161"/>
      <c r="Y12" s="160"/>
      <c r="Z12" s="161"/>
      <c r="AA12" s="160"/>
      <c r="AB12" s="161"/>
      <c r="AC12" s="168">
        <f t="shared" si="1"/>
        <v>0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0"/>
      <c r="AQ12" s="161"/>
      <c r="AR12" s="160"/>
      <c r="AS12" s="161"/>
      <c r="AT12" s="160"/>
      <c r="AU12" s="161"/>
      <c r="AV12" s="160"/>
      <c r="AW12" s="161"/>
      <c r="AX12" s="160"/>
      <c r="AY12" s="161"/>
      <c r="AZ12" s="168">
        <f t="shared" si="2"/>
        <v>0</v>
      </c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0"/>
      <c r="BN12" s="161"/>
      <c r="BO12" s="160"/>
      <c r="BP12" s="161"/>
      <c r="BQ12" s="160"/>
      <c r="BR12" s="161"/>
      <c r="BS12" s="160"/>
      <c r="BT12" s="161"/>
      <c r="BU12" s="160"/>
      <c r="BV12" s="161"/>
      <c r="BW12" s="168">
        <f t="shared" si="3"/>
        <v>0</v>
      </c>
      <c r="BX12" s="161"/>
      <c r="BY12" s="161"/>
      <c r="BZ12" s="161"/>
      <c r="CA12" s="161"/>
      <c r="CB12" s="160"/>
      <c r="CC12" s="161"/>
      <c r="CD12" s="160"/>
      <c r="CE12" s="161"/>
      <c r="CF12" s="160"/>
      <c r="CG12" s="161"/>
      <c r="CH12" s="168">
        <f t="shared" si="4"/>
        <v>0</v>
      </c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0"/>
      <c r="CT12" s="161"/>
      <c r="CU12" s="160"/>
      <c r="CV12" s="161"/>
      <c r="CW12" s="160"/>
      <c r="CX12" s="161"/>
      <c r="CY12" s="160"/>
      <c r="CZ12" s="161"/>
      <c r="DA12" s="160"/>
      <c r="DB12" s="161"/>
      <c r="DC12" s="168">
        <f t="shared" si="5"/>
        <v>0</v>
      </c>
      <c r="DD12" s="160"/>
      <c r="DE12" s="161"/>
      <c r="DF12" s="160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0"/>
      <c r="DU12" s="161"/>
      <c r="DV12" s="160"/>
      <c r="DW12" s="161"/>
      <c r="DX12" s="160"/>
      <c r="DY12" s="161"/>
      <c r="DZ12" s="160"/>
      <c r="EA12" s="161"/>
      <c r="EB12" s="168">
        <f t="shared" si="6"/>
        <v>0</v>
      </c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0"/>
      <c r="EP12" s="161"/>
      <c r="EQ12" s="160"/>
      <c r="ER12" s="161"/>
      <c r="ES12" s="160"/>
      <c r="ET12" s="161"/>
      <c r="EU12" s="160"/>
      <c r="EV12" s="161"/>
      <c r="EW12" s="160"/>
      <c r="EX12" s="161"/>
      <c r="EY12" s="160"/>
      <c r="EZ12" s="161"/>
      <c r="FA12" s="161"/>
      <c r="FB12" s="161"/>
      <c r="FC12" s="160"/>
      <c r="FD12" s="161"/>
      <c r="FE12" s="160"/>
      <c r="FF12" s="161"/>
      <c r="FG12" s="160">
        <v>4</v>
      </c>
      <c r="FH12" s="161">
        <f>FG12*4.7</f>
        <v>18.8</v>
      </c>
      <c r="FI12" s="161"/>
      <c r="FJ12" s="161"/>
      <c r="FK12" s="161"/>
      <c r="FL12" s="161"/>
      <c r="FM12" s="160"/>
      <c r="FN12" s="161"/>
      <c r="FO12" s="160"/>
      <c r="FP12" s="161"/>
      <c r="FQ12" s="160"/>
      <c r="FR12" s="161"/>
      <c r="FS12" s="160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8">
        <f t="shared" si="7"/>
        <v>18.8</v>
      </c>
      <c r="GF12" s="168">
        <f t="shared" si="0"/>
        <v>666.8</v>
      </c>
    </row>
    <row r="13" spans="1:188" s="179" customFormat="1" ht="37.5" customHeight="1">
      <c r="A13" s="189">
        <v>8</v>
      </c>
      <c r="B13" s="176" t="s">
        <v>326</v>
      </c>
      <c r="C13" s="161">
        <v>1</v>
      </c>
      <c r="D13" s="173"/>
      <c r="E13" s="173"/>
      <c r="F13" s="173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0"/>
      <c r="T13" s="161"/>
      <c r="U13" s="160"/>
      <c r="V13" s="161"/>
      <c r="W13" s="160"/>
      <c r="X13" s="161"/>
      <c r="Y13" s="160"/>
      <c r="Z13" s="161"/>
      <c r="AA13" s="160"/>
      <c r="AB13" s="161"/>
      <c r="AC13" s="168">
        <f t="shared" si="1"/>
        <v>0</v>
      </c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0"/>
      <c r="AQ13" s="161"/>
      <c r="AR13" s="160"/>
      <c r="AS13" s="161"/>
      <c r="AT13" s="160"/>
      <c r="AU13" s="161"/>
      <c r="AV13" s="160"/>
      <c r="AW13" s="161"/>
      <c r="AX13" s="160"/>
      <c r="AY13" s="161"/>
      <c r="AZ13" s="168">
        <f t="shared" si="2"/>
        <v>0</v>
      </c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0"/>
      <c r="BN13" s="161"/>
      <c r="BO13" s="160"/>
      <c r="BP13" s="161"/>
      <c r="BQ13" s="160"/>
      <c r="BR13" s="161"/>
      <c r="BS13" s="160"/>
      <c r="BT13" s="161"/>
      <c r="BU13" s="160"/>
      <c r="BV13" s="161"/>
      <c r="BW13" s="168">
        <f t="shared" si="3"/>
        <v>0</v>
      </c>
      <c r="BX13" s="161">
        <v>500</v>
      </c>
      <c r="BY13" s="161">
        <f>BX13*0.9</f>
        <v>450</v>
      </c>
      <c r="BZ13" s="161">
        <v>90</v>
      </c>
      <c r="CA13" s="161">
        <f>BZ13*1.2</f>
        <v>108</v>
      </c>
      <c r="CB13" s="160">
        <v>5</v>
      </c>
      <c r="CC13" s="161">
        <v>230</v>
      </c>
      <c r="CD13" s="160">
        <v>3</v>
      </c>
      <c r="CE13" s="161">
        <v>45</v>
      </c>
      <c r="CF13" s="160">
        <v>4</v>
      </c>
      <c r="CG13" s="161">
        <v>12</v>
      </c>
      <c r="CH13" s="168">
        <f t="shared" si="4"/>
        <v>845</v>
      </c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0"/>
      <c r="CT13" s="161"/>
      <c r="CU13" s="160"/>
      <c r="CV13" s="161"/>
      <c r="CW13" s="160"/>
      <c r="CX13" s="161"/>
      <c r="CY13" s="160"/>
      <c r="CZ13" s="161"/>
      <c r="DA13" s="160"/>
      <c r="DB13" s="161"/>
      <c r="DC13" s="168">
        <f t="shared" si="5"/>
        <v>0</v>
      </c>
      <c r="DD13" s="160"/>
      <c r="DE13" s="161"/>
      <c r="DF13" s="160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0"/>
      <c r="DU13" s="161"/>
      <c r="DV13" s="160"/>
      <c r="DW13" s="161"/>
      <c r="DX13" s="160"/>
      <c r="DY13" s="161"/>
      <c r="DZ13" s="160"/>
      <c r="EA13" s="161"/>
      <c r="EB13" s="168">
        <f t="shared" si="6"/>
        <v>0</v>
      </c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0">
        <v>6</v>
      </c>
      <c r="EP13" s="161">
        <f>EO13*22.7</f>
        <v>136.2</v>
      </c>
      <c r="EQ13" s="160"/>
      <c r="ER13" s="161"/>
      <c r="ES13" s="160">
        <v>20</v>
      </c>
      <c r="ET13" s="161">
        <v>160</v>
      </c>
      <c r="EU13" s="160"/>
      <c r="EV13" s="161"/>
      <c r="EW13" s="160"/>
      <c r="EX13" s="161"/>
      <c r="EY13" s="160"/>
      <c r="EZ13" s="161"/>
      <c r="FA13" s="161"/>
      <c r="FB13" s="161"/>
      <c r="FC13" s="160"/>
      <c r="FD13" s="161"/>
      <c r="FE13" s="160"/>
      <c r="FF13" s="161"/>
      <c r="FG13" s="160">
        <v>16</v>
      </c>
      <c r="FH13" s="161">
        <f>FG13*4.7</f>
        <v>75.2</v>
      </c>
      <c r="FI13" s="161"/>
      <c r="FJ13" s="161"/>
      <c r="FK13" s="161"/>
      <c r="FL13" s="161"/>
      <c r="FM13" s="160"/>
      <c r="FN13" s="161"/>
      <c r="FO13" s="160"/>
      <c r="FP13" s="161"/>
      <c r="FQ13" s="160"/>
      <c r="FR13" s="161"/>
      <c r="FS13" s="160"/>
      <c r="FT13" s="161"/>
      <c r="FU13" s="161"/>
      <c r="FV13" s="161"/>
      <c r="FW13" s="161"/>
      <c r="FX13" s="161"/>
      <c r="FY13" s="161">
        <v>10</v>
      </c>
      <c r="FZ13" s="161">
        <v>150</v>
      </c>
      <c r="GA13" s="161">
        <v>10</v>
      </c>
      <c r="GB13" s="161">
        <v>30</v>
      </c>
      <c r="GC13" s="161"/>
      <c r="GD13" s="161"/>
      <c r="GE13" s="168">
        <f t="shared" si="7"/>
        <v>551.4</v>
      </c>
      <c r="GF13" s="168">
        <f t="shared" si="0"/>
        <v>1396.4</v>
      </c>
    </row>
    <row r="14" spans="1:188" s="179" customFormat="1" ht="42.75" customHeight="1">
      <c r="A14" s="189">
        <v>9</v>
      </c>
      <c r="B14" s="176" t="s">
        <v>327</v>
      </c>
      <c r="C14" s="161">
        <v>1</v>
      </c>
      <c r="D14" s="173"/>
      <c r="E14" s="173"/>
      <c r="F14" s="173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0"/>
      <c r="T14" s="161"/>
      <c r="U14" s="160"/>
      <c r="V14" s="161"/>
      <c r="W14" s="160"/>
      <c r="X14" s="161"/>
      <c r="Y14" s="160"/>
      <c r="Z14" s="161"/>
      <c r="AA14" s="160"/>
      <c r="AB14" s="161"/>
      <c r="AC14" s="168">
        <f t="shared" si="1"/>
        <v>0</v>
      </c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0"/>
      <c r="AQ14" s="161"/>
      <c r="AR14" s="160"/>
      <c r="AS14" s="161"/>
      <c r="AT14" s="160"/>
      <c r="AU14" s="161"/>
      <c r="AV14" s="160"/>
      <c r="AW14" s="161"/>
      <c r="AX14" s="160"/>
      <c r="AY14" s="161"/>
      <c r="AZ14" s="168">
        <f t="shared" si="2"/>
        <v>0</v>
      </c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0"/>
      <c r="BN14" s="161"/>
      <c r="BO14" s="160"/>
      <c r="BP14" s="161"/>
      <c r="BQ14" s="160"/>
      <c r="BR14" s="161"/>
      <c r="BS14" s="160"/>
      <c r="BT14" s="161"/>
      <c r="BU14" s="160"/>
      <c r="BV14" s="161"/>
      <c r="BW14" s="168">
        <f t="shared" si="3"/>
        <v>0</v>
      </c>
      <c r="BX14" s="161"/>
      <c r="BY14" s="161"/>
      <c r="BZ14" s="161"/>
      <c r="CA14" s="161"/>
      <c r="CB14" s="160"/>
      <c r="CC14" s="161"/>
      <c r="CD14" s="160"/>
      <c r="CE14" s="161"/>
      <c r="CF14" s="160"/>
      <c r="CG14" s="161"/>
      <c r="CH14" s="168">
        <f t="shared" si="4"/>
        <v>0</v>
      </c>
      <c r="CI14" s="161">
        <v>700</v>
      </c>
      <c r="CJ14" s="161">
        <f>CI14*2100/1000</f>
        <v>1470</v>
      </c>
      <c r="CK14" s="161">
        <v>100</v>
      </c>
      <c r="CL14" s="161">
        <f>CK14*1.3</f>
        <v>130</v>
      </c>
      <c r="CM14" s="161">
        <v>110</v>
      </c>
      <c r="CN14" s="161">
        <f>CM14*1000/1000</f>
        <v>110</v>
      </c>
      <c r="CO14" s="161"/>
      <c r="CP14" s="161"/>
      <c r="CQ14" s="161"/>
      <c r="CR14" s="161"/>
      <c r="CS14" s="160"/>
      <c r="CT14" s="161"/>
      <c r="CU14" s="160">
        <v>12</v>
      </c>
      <c r="CV14" s="161">
        <v>4000</v>
      </c>
      <c r="CW14" s="160">
        <v>6</v>
      </c>
      <c r="CX14" s="161">
        <v>90</v>
      </c>
      <c r="CY14" s="160">
        <v>6</v>
      </c>
      <c r="CZ14" s="161">
        <v>17</v>
      </c>
      <c r="DA14" s="160">
        <v>4</v>
      </c>
      <c r="DB14" s="161">
        <f>DA14*120000/1000</f>
        <v>480</v>
      </c>
      <c r="DC14" s="168">
        <f t="shared" si="5"/>
        <v>6297</v>
      </c>
      <c r="DD14" s="160"/>
      <c r="DE14" s="161"/>
      <c r="DF14" s="160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0"/>
      <c r="DU14" s="161"/>
      <c r="DV14" s="160"/>
      <c r="DW14" s="161"/>
      <c r="DX14" s="160"/>
      <c r="DY14" s="161"/>
      <c r="DZ14" s="160"/>
      <c r="EA14" s="161"/>
      <c r="EB14" s="168">
        <f t="shared" si="6"/>
        <v>0</v>
      </c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0"/>
      <c r="EP14" s="161"/>
      <c r="EQ14" s="160"/>
      <c r="ER14" s="161"/>
      <c r="ES14" s="160">
        <v>20</v>
      </c>
      <c r="ET14" s="161">
        <v>160</v>
      </c>
      <c r="EU14" s="160"/>
      <c r="EV14" s="161"/>
      <c r="EW14" s="160"/>
      <c r="EX14" s="161"/>
      <c r="EY14" s="160"/>
      <c r="EZ14" s="161"/>
      <c r="FA14" s="161"/>
      <c r="FB14" s="161"/>
      <c r="FC14" s="160"/>
      <c r="FD14" s="161"/>
      <c r="FE14" s="160"/>
      <c r="FF14" s="161"/>
      <c r="FG14" s="160">
        <v>5</v>
      </c>
      <c r="FH14" s="161">
        <f>FG14*4.7</f>
        <v>23.5</v>
      </c>
      <c r="FI14" s="161"/>
      <c r="FJ14" s="161"/>
      <c r="FK14" s="161"/>
      <c r="FL14" s="161"/>
      <c r="FM14" s="160"/>
      <c r="FN14" s="161"/>
      <c r="FO14" s="160"/>
      <c r="FP14" s="161"/>
      <c r="FQ14" s="160"/>
      <c r="FR14" s="161"/>
      <c r="FS14" s="160"/>
      <c r="FT14" s="161"/>
      <c r="FU14" s="161"/>
      <c r="FV14" s="161"/>
      <c r="FW14" s="161"/>
      <c r="FX14" s="161"/>
      <c r="FY14" s="161">
        <v>4</v>
      </c>
      <c r="FZ14" s="161">
        <v>60</v>
      </c>
      <c r="GA14" s="161">
        <v>4</v>
      </c>
      <c r="GB14" s="161">
        <v>12</v>
      </c>
      <c r="GC14" s="161"/>
      <c r="GD14" s="161"/>
      <c r="GE14" s="168">
        <f t="shared" si="7"/>
        <v>255.5</v>
      </c>
      <c r="GF14" s="168">
        <f t="shared" si="0"/>
        <v>6552.5</v>
      </c>
    </row>
    <row r="15" spans="1:188" s="175" customFormat="1" ht="27" customHeight="1">
      <c r="A15" s="172"/>
      <c r="B15" s="184" t="s">
        <v>331</v>
      </c>
      <c r="C15" s="172">
        <f>SUM(C6:C14)</f>
        <v>9</v>
      </c>
      <c r="D15" s="172"/>
      <c r="E15" s="172"/>
      <c r="F15" s="172">
        <f>SUM(F6:F14)</f>
        <v>2592</v>
      </c>
      <c r="G15" s="172">
        <f aca="true" t="shared" si="8" ref="G15:BR15">SUM(G6:G14)</f>
        <v>0</v>
      </c>
      <c r="H15" s="172">
        <f t="shared" si="8"/>
        <v>0</v>
      </c>
      <c r="I15" s="172">
        <f t="shared" si="8"/>
        <v>0</v>
      </c>
      <c r="J15" s="172">
        <f t="shared" si="8"/>
        <v>0</v>
      </c>
      <c r="K15" s="172">
        <f t="shared" si="8"/>
        <v>0</v>
      </c>
      <c r="L15" s="172">
        <f t="shared" si="8"/>
        <v>0</v>
      </c>
      <c r="M15" s="172">
        <f t="shared" si="8"/>
        <v>0</v>
      </c>
      <c r="N15" s="172">
        <f t="shared" si="8"/>
        <v>0</v>
      </c>
      <c r="O15" s="172">
        <f t="shared" si="8"/>
        <v>0</v>
      </c>
      <c r="P15" s="172">
        <f t="shared" si="8"/>
        <v>0</v>
      </c>
      <c r="Q15" s="172">
        <f t="shared" si="8"/>
        <v>0</v>
      </c>
      <c r="R15" s="172">
        <f t="shared" si="8"/>
        <v>0</v>
      </c>
      <c r="S15" s="172">
        <f t="shared" si="8"/>
        <v>0</v>
      </c>
      <c r="T15" s="172">
        <f t="shared" si="8"/>
        <v>0</v>
      </c>
      <c r="U15" s="172">
        <f t="shared" si="8"/>
        <v>0</v>
      </c>
      <c r="V15" s="172">
        <f t="shared" si="8"/>
        <v>0</v>
      </c>
      <c r="W15" s="172">
        <f t="shared" si="8"/>
        <v>0</v>
      </c>
      <c r="X15" s="172">
        <f t="shared" si="8"/>
        <v>0</v>
      </c>
      <c r="Y15" s="172">
        <f t="shared" si="8"/>
        <v>0</v>
      </c>
      <c r="Z15" s="172">
        <f t="shared" si="8"/>
        <v>0</v>
      </c>
      <c r="AA15" s="172">
        <f t="shared" si="8"/>
        <v>0</v>
      </c>
      <c r="AB15" s="172">
        <f t="shared" si="8"/>
        <v>0</v>
      </c>
      <c r="AC15" s="172">
        <f t="shared" si="8"/>
        <v>0</v>
      </c>
      <c r="AD15" s="172">
        <f t="shared" si="8"/>
        <v>800</v>
      </c>
      <c r="AE15" s="172">
        <f t="shared" si="8"/>
        <v>1680</v>
      </c>
      <c r="AF15" s="172">
        <f t="shared" si="8"/>
        <v>0</v>
      </c>
      <c r="AG15" s="172">
        <f t="shared" si="8"/>
        <v>0</v>
      </c>
      <c r="AH15" s="172">
        <f t="shared" si="8"/>
        <v>288</v>
      </c>
      <c r="AI15" s="172">
        <f t="shared" si="8"/>
        <v>374.4</v>
      </c>
      <c r="AJ15" s="172">
        <f t="shared" si="8"/>
        <v>260</v>
      </c>
      <c r="AK15" s="172">
        <f t="shared" si="8"/>
        <v>260</v>
      </c>
      <c r="AL15" s="172">
        <f t="shared" si="8"/>
        <v>0</v>
      </c>
      <c r="AM15" s="172">
        <f t="shared" si="8"/>
        <v>0</v>
      </c>
      <c r="AN15" s="172">
        <f t="shared" si="8"/>
        <v>0</v>
      </c>
      <c r="AO15" s="172">
        <f t="shared" si="8"/>
        <v>0</v>
      </c>
      <c r="AP15" s="190">
        <f t="shared" si="8"/>
        <v>15</v>
      </c>
      <c r="AQ15" s="172">
        <f t="shared" si="8"/>
        <v>3200</v>
      </c>
      <c r="AR15" s="172">
        <f t="shared" si="8"/>
        <v>0</v>
      </c>
      <c r="AS15" s="172">
        <f t="shared" si="8"/>
        <v>0</v>
      </c>
      <c r="AT15" s="172">
        <f t="shared" si="8"/>
        <v>15</v>
      </c>
      <c r="AU15" s="172">
        <f t="shared" si="8"/>
        <v>225</v>
      </c>
      <c r="AV15" s="172">
        <f t="shared" si="8"/>
        <v>16</v>
      </c>
      <c r="AW15" s="172">
        <f t="shared" si="8"/>
        <v>48</v>
      </c>
      <c r="AX15" s="172">
        <f t="shared" si="8"/>
        <v>0</v>
      </c>
      <c r="AY15" s="172">
        <f t="shared" si="8"/>
        <v>0</v>
      </c>
      <c r="AZ15" s="172">
        <f t="shared" si="8"/>
        <v>5787.4</v>
      </c>
      <c r="BA15" s="172">
        <f t="shared" si="8"/>
        <v>1200</v>
      </c>
      <c r="BB15" s="172">
        <f t="shared" si="8"/>
        <v>2520</v>
      </c>
      <c r="BC15" s="172">
        <f t="shared" si="8"/>
        <v>870</v>
      </c>
      <c r="BD15" s="172">
        <f t="shared" si="8"/>
        <v>2081.04</v>
      </c>
      <c r="BE15" s="172">
        <f t="shared" si="8"/>
        <v>0</v>
      </c>
      <c r="BF15" s="172">
        <f t="shared" si="8"/>
        <v>0</v>
      </c>
      <c r="BG15" s="172">
        <f t="shared" si="8"/>
        <v>0</v>
      </c>
      <c r="BH15" s="172">
        <f t="shared" si="8"/>
        <v>0</v>
      </c>
      <c r="BI15" s="172">
        <f t="shared" si="8"/>
        <v>0</v>
      </c>
      <c r="BJ15" s="172">
        <f t="shared" si="8"/>
        <v>0</v>
      </c>
      <c r="BK15" s="172">
        <f t="shared" si="8"/>
        <v>0</v>
      </c>
      <c r="BL15" s="172">
        <f t="shared" si="8"/>
        <v>0</v>
      </c>
      <c r="BM15" s="172">
        <f t="shared" si="8"/>
        <v>2</v>
      </c>
      <c r="BN15" s="172">
        <f t="shared" si="8"/>
        <v>2000</v>
      </c>
      <c r="BO15" s="172">
        <f t="shared" si="8"/>
        <v>1</v>
      </c>
      <c r="BP15" s="172">
        <f t="shared" si="8"/>
        <v>700</v>
      </c>
      <c r="BQ15" s="172">
        <f t="shared" si="8"/>
        <v>12</v>
      </c>
      <c r="BR15" s="172">
        <f t="shared" si="8"/>
        <v>180</v>
      </c>
      <c r="BS15" s="172">
        <f aca="true" t="shared" si="9" ref="BS15:ED15">SUM(BS6:BS14)</f>
        <v>20</v>
      </c>
      <c r="BT15" s="172">
        <f t="shared" si="9"/>
        <v>60</v>
      </c>
      <c r="BU15" s="172">
        <f t="shared" si="9"/>
        <v>10</v>
      </c>
      <c r="BV15" s="172">
        <f t="shared" si="9"/>
        <v>960</v>
      </c>
      <c r="BW15" s="172">
        <f t="shared" si="9"/>
        <v>8501.04</v>
      </c>
      <c r="BX15" s="172">
        <f t="shared" si="9"/>
        <v>500</v>
      </c>
      <c r="BY15" s="172">
        <f t="shared" si="9"/>
        <v>450</v>
      </c>
      <c r="BZ15" s="172">
        <f t="shared" si="9"/>
        <v>90</v>
      </c>
      <c r="CA15" s="172">
        <f t="shared" si="9"/>
        <v>108</v>
      </c>
      <c r="CB15" s="172">
        <f t="shared" si="9"/>
        <v>5</v>
      </c>
      <c r="CC15" s="172">
        <f t="shared" si="9"/>
        <v>230</v>
      </c>
      <c r="CD15" s="172">
        <f t="shared" si="9"/>
        <v>3</v>
      </c>
      <c r="CE15" s="172">
        <f t="shared" si="9"/>
        <v>45</v>
      </c>
      <c r="CF15" s="172">
        <f t="shared" si="9"/>
        <v>4</v>
      </c>
      <c r="CG15" s="172">
        <f t="shared" si="9"/>
        <v>12</v>
      </c>
      <c r="CH15" s="172">
        <f t="shared" si="9"/>
        <v>845</v>
      </c>
      <c r="CI15" s="172">
        <f t="shared" si="9"/>
        <v>700</v>
      </c>
      <c r="CJ15" s="172">
        <f t="shared" si="9"/>
        <v>1470</v>
      </c>
      <c r="CK15" s="172">
        <f t="shared" si="9"/>
        <v>100</v>
      </c>
      <c r="CL15" s="172">
        <f t="shared" si="9"/>
        <v>130</v>
      </c>
      <c r="CM15" s="172">
        <f t="shared" si="9"/>
        <v>110</v>
      </c>
      <c r="CN15" s="172">
        <f t="shared" si="9"/>
        <v>110</v>
      </c>
      <c r="CO15" s="172">
        <f t="shared" si="9"/>
        <v>0</v>
      </c>
      <c r="CP15" s="172">
        <f t="shared" si="9"/>
        <v>0</v>
      </c>
      <c r="CQ15" s="172">
        <f t="shared" si="9"/>
        <v>0</v>
      </c>
      <c r="CR15" s="172">
        <f t="shared" si="9"/>
        <v>0</v>
      </c>
      <c r="CS15" s="172">
        <f t="shared" si="9"/>
        <v>0</v>
      </c>
      <c r="CT15" s="172">
        <f t="shared" si="9"/>
        <v>0</v>
      </c>
      <c r="CU15" s="172">
        <f t="shared" si="9"/>
        <v>12</v>
      </c>
      <c r="CV15" s="172">
        <f t="shared" si="9"/>
        <v>4000</v>
      </c>
      <c r="CW15" s="172">
        <f t="shared" si="9"/>
        <v>6</v>
      </c>
      <c r="CX15" s="172">
        <f t="shared" si="9"/>
        <v>90</v>
      </c>
      <c r="CY15" s="172">
        <f t="shared" si="9"/>
        <v>6</v>
      </c>
      <c r="CZ15" s="172">
        <f t="shared" si="9"/>
        <v>17</v>
      </c>
      <c r="DA15" s="172">
        <f t="shared" si="9"/>
        <v>4</v>
      </c>
      <c r="DB15" s="172">
        <f t="shared" si="9"/>
        <v>480</v>
      </c>
      <c r="DC15" s="172">
        <f t="shared" si="9"/>
        <v>6297</v>
      </c>
      <c r="DD15" s="172">
        <f t="shared" si="9"/>
        <v>0</v>
      </c>
      <c r="DE15" s="172">
        <f t="shared" si="9"/>
        <v>0</v>
      </c>
      <c r="DF15" s="172">
        <f t="shared" si="9"/>
        <v>0</v>
      </c>
      <c r="DG15" s="172">
        <f t="shared" si="9"/>
        <v>0</v>
      </c>
      <c r="DH15" s="172">
        <f t="shared" si="9"/>
        <v>0</v>
      </c>
      <c r="DI15" s="172">
        <f t="shared" si="9"/>
        <v>0</v>
      </c>
      <c r="DJ15" s="172">
        <f t="shared" si="9"/>
        <v>0</v>
      </c>
      <c r="DK15" s="172">
        <f t="shared" si="9"/>
        <v>0</v>
      </c>
      <c r="DL15" s="172">
        <f t="shared" si="9"/>
        <v>0</v>
      </c>
      <c r="DM15" s="172">
        <f t="shared" si="9"/>
        <v>0</v>
      </c>
      <c r="DN15" s="172">
        <f t="shared" si="9"/>
        <v>0</v>
      </c>
      <c r="DO15" s="172">
        <f t="shared" si="9"/>
        <v>0</v>
      </c>
      <c r="DP15" s="172">
        <f t="shared" si="9"/>
        <v>0</v>
      </c>
      <c r="DQ15" s="172">
        <f t="shared" si="9"/>
        <v>0</v>
      </c>
      <c r="DR15" s="172">
        <f t="shared" si="9"/>
        <v>0</v>
      </c>
      <c r="DS15" s="172">
        <f t="shared" si="9"/>
        <v>0</v>
      </c>
      <c r="DT15" s="172">
        <f t="shared" si="9"/>
        <v>0</v>
      </c>
      <c r="DU15" s="172">
        <f t="shared" si="9"/>
        <v>0</v>
      </c>
      <c r="DV15" s="172">
        <f t="shared" si="9"/>
        <v>0</v>
      </c>
      <c r="DW15" s="172">
        <f t="shared" si="9"/>
        <v>0</v>
      </c>
      <c r="DX15" s="172">
        <f t="shared" si="9"/>
        <v>0</v>
      </c>
      <c r="DY15" s="172">
        <f t="shared" si="9"/>
        <v>0</v>
      </c>
      <c r="DZ15" s="172">
        <f t="shared" si="9"/>
        <v>0</v>
      </c>
      <c r="EA15" s="172">
        <f t="shared" si="9"/>
        <v>0</v>
      </c>
      <c r="EB15" s="172">
        <f t="shared" si="9"/>
        <v>0</v>
      </c>
      <c r="EC15" s="172">
        <f t="shared" si="9"/>
        <v>0</v>
      </c>
      <c r="ED15" s="172">
        <f t="shared" si="9"/>
        <v>0</v>
      </c>
      <c r="EE15" s="172">
        <f aca="true" t="shared" si="10" ref="EE15:GE15">SUM(EE6:EE14)</f>
        <v>0</v>
      </c>
      <c r="EF15" s="172">
        <f t="shared" si="10"/>
        <v>0</v>
      </c>
      <c r="EG15" s="172">
        <f t="shared" si="10"/>
        <v>0</v>
      </c>
      <c r="EH15" s="172">
        <f t="shared" si="10"/>
        <v>0</v>
      </c>
      <c r="EI15" s="172">
        <f t="shared" si="10"/>
        <v>0</v>
      </c>
      <c r="EJ15" s="172">
        <f t="shared" si="10"/>
        <v>0</v>
      </c>
      <c r="EK15" s="172">
        <f t="shared" si="10"/>
        <v>0</v>
      </c>
      <c r="EL15" s="172">
        <f t="shared" si="10"/>
        <v>0</v>
      </c>
      <c r="EM15" s="172">
        <f t="shared" si="10"/>
        <v>0</v>
      </c>
      <c r="EN15" s="172">
        <f t="shared" si="10"/>
        <v>0</v>
      </c>
      <c r="EO15" s="172">
        <f t="shared" si="10"/>
        <v>6</v>
      </c>
      <c r="EP15" s="172">
        <f t="shared" si="10"/>
        <v>136.2</v>
      </c>
      <c r="EQ15" s="172">
        <f t="shared" si="10"/>
        <v>0</v>
      </c>
      <c r="ER15" s="172">
        <f t="shared" si="10"/>
        <v>0</v>
      </c>
      <c r="ES15" s="172">
        <f t="shared" si="10"/>
        <v>50</v>
      </c>
      <c r="ET15" s="172">
        <f t="shared" si="10"/>
        <v>400</v>
      </c>
      <c r="EU15" s="172">
        <f t="shared" si="10"/>
        <v>0</v>
      </c>
      <c r="EV15" s="172">
        <f t="shared" si="10"/>
        <v>0</v>
      </c>
      <c r="EW15" s="172">
        <f t="shared" si="10"/>
        <v>0</v>
      </c>
      <c r="EX15" s="172">
        <f t="shared" si="10"/>
        <v>0</v>
      </c>
      <c r="EY15" s="172">
        <f t="shared" si="10"/>
        <v>0</v>
      </c>
      <c r="EZ15" s="172">
        <f t="shared" si="10"/>
        <v>0</v>
      </c>
      <c r="FA15" s="172">
        <f t="shared" si="10"/>
        <v>0</v>
      </c>
      <c r="FB15" s="172">
        <f t="shared" si="10"/>
        <v>0</v>
      </c>
      <c r="FC15" s="172">
        <f t="shared" si="10"/>
        <v>55</v>
      </c>
      <c r="FD15" s="172">
        <f t="shared" si="10"/>
        <v>16.5</v>
      </c>
      <c r="FE15" s="172">
        <f t="shared" si="10"/>
        <v>0</v>
      </c>
      <c r="FF15" s="172">
        <f t="shared" si="10"/>
        <v>0</v>
      </c>
      <c r="FG15" s="172">
        <f t="shared" si="10"/>
        <v>40</v>
      </c>
      <c r="FH15" s="172">
        <f t="shared" si="10"/>
        <v>188</v>
      </c>
      <c r="FI15" s="172">
        <f t="shared" si="10"/>
        <v>850</v>
      </c>
      <c r="FJ15" s="172">
        <f t="shared" si="10"/>
        <v>382.5</v>
      </c>
      <c r="FK15" s="172">
        <f t="shared" si="10"/>
        <v>100</v>
      </c>
      <c r="FL15" s="172">
        <f t="shared" si="10"/>
        <v>70</v>
      </c>
      <c r="FM15" s="172">
        <f t="shared" si="10"/>
        <v>0</v>
      </c>
      <c r="FN15" s="172">
        <f t="shared" si="10"/>
        <v>0</v>
      </c>
      <c r="FO15" s="172">
        <f t="shared" si="10"/>
        <v>0</v>
      </c>
      <c r="FP15" s="172">
        <f t="shared" si="10"/>
        <v>0</v>
      </c>
      <c r="FQ15" s="172">
        <f t="shared" si="10"/>
        <v>0</v>
      </c>
      <c r="FR15" s="172">
        <f t="shared" si="10"/>
        <v>0</v>
      </c>
      <c r="FS15" s="172">
        <f t="shared" si="10"/>
        <v>0</v>
      </c>
      <c r="FT15" s="172">
        <f t="shared" si="10"/>
        <v>0</v>
      </c>
      <c r="FU15" s="172">
        <f t="shared" si="10"/>
        <v>0</v>
      </c>
      <c r="FV15" s="172">
        <f t="shared" si="10"/>
        <v>0</v>
      </c>
      <c r="FW15" s="172">
        <f t="shared" si="10"/>
        <v>0</v>
      </c>
      <c r="FX15" s="172">
        <f t="shared" si="10"/>
        <v>0</v>
      </c>
      <c r="FY15" s="172">
        <f t="shared" si="10"/>
        <v>18</v>
      </c>
      <c r="FZ15" s="172">
        <f t="shared" si="10"/>
        <v>270</v>
      </c>
      <c r="GA15" s="172">
        <f t="shared" si="10"/>
        <v>18</v>
      </c>
      <c r="GB15" s="172">
        <f t="shared" si="10"/>
        <v>54</v>
      </c>
      <c r="GC15" s="172">
        <f t="shared" si="10"/>
        <v>0</v>
      </c>
      <c r="GD15" s="172">
        <f t="shared" si="10"/>
        <v>0</v>
      </c>
      <c r="GE15" s="172">
        <f t="shared" si="10"/>
        <v>1517.1999999999998</v>
      </c>
      <c r="GF15" s="172">
        <f>SUM(GF6:GF14)</f>
        <v>25539.640000000003</v>
      </c>
    </row>
    <row r="16" ht="14.25">
      <c r="AA16" s="181"/>
    </row>
    <row r="18" spans="3:184" ht="15"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7"/>
      <c r="FL18" s="109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</row>
    <row r="19" spans="2:184" ht="15">
      <c r="B19" s="188"/>
      <c r="C19" s="117"/>
      <c r="D19" s="117"/>
      <c r="E19" s="109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09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0"/>
      <c r="FM19" s="117"/>
      <c r="FN19" s="117"/>
      <c r="FO19" s="117"/>
      <c r="FP19" s="117"/>
      <c r="FQ19" s="117"/>
      <c r="FR19" s="117"/>
      <c r="FS19" s="117"/>
      <c r="FT19" s="116"/>
      <c r="FU19" s="116"/>
      <c r="FV19" s="116"/>
      <c r="FW19" s="116"/>
      <c r="FX19" s="116"/>
      <c r="FY19" s="116"/>
      <c r="FZ19" s="116"/>
      <c r="GA19" s="116"/>
      <c r="GB19" s="116"/>
    </row>
    <row r="20" spans="2:184" ht="15">
      <c r="B20" s="188"/>
      <c r="C20" s="117"/>
      <c r="D20" s="117"/>
      <c r="E20" s="110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0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6"/>
      <c r="FU20" s="116"/>
      <c r="FV20" s="116"/>
      <c r="FW20" s="116"/>
      <c r="FX20" s="116"/>
      <c r="FY20" s="116"/>
      <c r="FZ20" s="116"/>
      <c r="GA20" s="116"/>
      <c r="GB20" s="116"/>
    </row>
    <row r="21" spans="2:184" ht="14.25">
      <c r="B21" s="188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6"/>
      <c r="FU21" s="116"/>
      <c r="FV21" s="116"/>
      <c r="FW21" s="116"/>
      <c r="FX21" s="116"/>
      <c r="FY21" s="116"/>
      <c r="FZ21" s="116"/>
      <c r="GA21" s="116"/>
      <c r="GB21" s="116"/>
    </row>
    <row r="22" spans="2:184" ht="14.25">
      <c r="B22" s="188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6"/>
      <c r="FU22" s="116"/>
      <c r="FV22" s="116"/>
      <c r="FW22" s="116"/>
      <c r="FX22" s="116"/>
      <c r="FY22" s="116"/>
      <c r="FZ22" s="116"/>
      <c r="GA22" s="116"/>
      <c r="GB22" s="116"/>
    </row>
    <row r="23" spans="2:184" ht="14.25">
      <c r="B23" s="188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6"/>
      <c r="FU23" s="116"/>
      <c r="FV23" s="116"/>
      <c r="FW23" s="116"/>
      <c r="FX23" s="116"/>
      <c r="FY23" s="116"/>
      <c r="FZ23" s="116"/>
      <c r="GA23" s="116"/>
      <c r="GB23" s="116"/>
    </row>
    <row r="24" spans="3:184" ht="14.25"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</row>
    <row r="25" spans="3:184" ht="14.25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</row>
    <row r="26" spans="3:184" ht="14.25"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</row>
    <row r="27" spans="106:132" ht="38.25" customHeight="1">
      <c r="DB27" s="102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</row>
    <row r="28" spans="2:132" ht="15" hidden="1">
      <c r="B28" s="187" t="s">
        <v>271</v>
      </c>
      <c r="DB28" s="102" t="s">
        <v>273</v>
      </c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</row>
    <row r="29" spans="2:132" ht="15" hidden="1">
      <c r="B29" s="187" t="s">
        <v>273</v>
      </c>
      <c r="DB29" s="101" t="s">
        <v>256</v>
      </c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</row>
    <row r="30" spans="2:132" ht="108.75" hidden="1">
      <c r="B30" s="186" t="s">
        <v>256</v>
      </c>
      <c r="DB30" s="103" t="s">
        <v>123</v>
      </c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</row>
    <row r="31" spans="2:132" ht="108.75" hidden="1">
      <c r="B31" s="186" t="s">
        <v>123</v>
      </c>
      <c r="DB31" s="103" t="s">
        <v>124</v>
      </c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</row>
    <row r="32" spans="2:132" ht="108.75" hidden="1">
      <c r="B32" s="186" t="s">
        <v>124</v>
      </c>
      <c r="DB32" s="103" t="s">
        <v>125</v>
      </c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</row>
    <row r="33" spans="2:132" ht="30.75" hidden="1">
      <c r="B33" s="186" t="s">
        <v>125</v>
      </c>
      <c r="DB33" s="101" t="s">
        <v>257</v>
      </c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</row>
    <row r="34" spans="2:132" ht="15" hidden="1">
      <c r="B34" s="186" t="s">
        <v>257</v>
      </c>
      <c r="DB34" s="101" t="s">
        <v>117</v>
      </c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</row>
    <row r="35" spans="2:132" ht="15" hidden="1">
      <c r="B35" s="186" t="s">
        <v>117</v>
      </c>
      <c r="DB35" s="101" t="s">
        <v>118</v>
      </c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</row>
    <row r="36" spans="2:132" ht="15" hidden="1">
      <c r="B36" s="186" t="s">
        <v>118</v>
      </c>
      <c r="DB36" s="101" t="s">
        <v>119</v>
      </c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</row>
    <row r="37" spans="2:132" ht="15" hidden="1">
      <c r="B37" s="186" t="s">
        <v>119</v>
      </c>
      <c r="DB37" s="101" t="s">
        <v>120</v>
      </c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</row>
    <row r="38" spans="2:132" ht="15" hidden="1">
      <c r="B38" s="186" t="s">
        <v>120</v>
      </c>
      <c r="DB38" s="101" t="s">
        <v>121</v>
      </c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</row>
    <row r="39" spans="2:132" ht="15" hidden="1">
      <c r="B39" s="186" t="s">
        <v>121</v>
      </c>
      <c r="DB39" s="101" t="s">
        <v>122</v>
      </c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</row>
    <row r="40" spans="2:132" ht="15" hidden="1">
      <c r="B40" s="186" t="s">
        <v>122</v>
      </c>
      <c r="DB40" s="101" t="s">
        <v>260</v>
      </c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</row>
    <row r="41" spans="2:132" ht="15" hidden="1">
      <c r="B41" s="186" t="s">
        <v>260</v>
      </c>
      <c r="DB41" s="101" t="s">
        <v>262</v>
      </c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</row>
    <row r="42" spans="2:132" ht="15" hidden="1">
      <c r="B42" s="186" t="s">
        <v>262</v>
      </c>
      <c r="DB42" s="107" t="s">
        <v>274</v>
      </c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</row>
    <row r="43" spans="2:132" ht="15" hidden="1">
      <c r="B43" s="111" t="s">
        <v>274</v>
      </c>
      <c r="DB43" s="101" t="s">
        <v>264</v>
      </c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</row>
    <row r="44" spans="2:132" ht="15" hidden="1">
      <c r="B44" s="186" t="s">
        <v>264</v>
      </c>
      <c r="DB44" s="101" t="s">
        <v>268</v>
      </c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</row>
    <row r="45" spans="2:132" ht="62.25" hidden="1">
      <c r="B45" s="186" t="s">
        <v>268</v>
      </c>
      <c r="DB45" s="104" t="s">
        <v>126</v>
      </c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</row>
    <row r="46" spans="2:132" ht="62.25" hidden="1">
      <c r="B46" s="112" t="s">
        <v>126</v>
      </c>
      <c r="DB46" s="104" t="s">
        <v>127</v>
      </c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</row>
    <row r="47" spans="2:132" ht="62.25" hidden="1">
      <c r="B47" s="112" t="s">
        <v>127</v>
      </c>
      <c r="DB47" s="104" t="s">
        <v>128</v>
      </c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</row>
    <row r="48" spans="2:132" ht="62.25" hidden="1">
      <c r="B48" s="112" t="s">
        <v>128</v>
      </c>
      <c r="DB48" s="104" t="s">
        <v>129</v>
      </c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</row>
    <row r="49" spans="2:132" ht="62.25" hidden="1">
      <c r="B49" s="112" t="s">
        <v>129</v>
      </c>
      <c r="DB49" s="104" t="s">
        <v>130</v>
      </c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</row>
    <row r="50" spans="2:132" ht="62.25" hidden="1">
      <c r="B50" s="112" t="s">
        <v>130</v>
      </c>
      <c r="DB50" s="104" t="s">
        <v>131</v>
      </c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</row>
    <row r="51" spans="2:132" ht="62.25" hidden="1">
      <c r="B51" s="112" t="s">
        <v>131</v>
      </c>
      <c r="DB51" s="104" t="s">
        <v>132</v>
      </c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</row>
    <row r="52" spans="2:132" ht="62.25" hidden="1">
      <c r="B52" s="112" t="s">
        <v>132</v>
      </c>
      <c r="DB52" s="104" t="s">
        <v>133</v>
      </c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</row>
    <row r="53" spans="2:132" ht="62.25" hidden="1">
      <c r="B53" s="112" t="s">
        <v>133</v>
      </c>
      <c r="DB53" s="104" t="s">
        <v>134</v>
      </c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</row>
    <row r="54" spans="2:132" ht="30.75" hidden="1">
      <c r="B54" s="112" t="s">
        <v>134</v>
      </c>
      <c r="DB54" s="104" t="s">
        <v>275</v>
      </c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</row>
    <row r="55" spans="2:132" ht="15" hidden="1">
      <c r="B55" s="112" t="s">
        <v>275</v>
      </c>
      <c r="DB55" s="101" t="s">
        <v>269</v>
      </c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</row>
    <row r="56" ht="15" hidden="1">
      <c r="B56" s="186" t="s">
        <v>269</v>
      </c>
    </row>
    <row r="57" ht="30.75" hidden="1">
      <c r="B57" s="108" t="s">
        <v>276</v>
      </c>
    </row>
    <row r="58" ht="15" hidden="1">
      <c r="B58" s="113" t="s">
        <v>272</v>
      </c>
    </row>
    <row r="59" ht="15" hidden="1">
      <c r="B59" s="186" t="s">
        <v>255</v>
      </c>
    </row>
    <row r="60" ht="15" hidden="1">
      <c r="B60" s="186" t="s">
        <v>258</v>
      </c>
    </row>
    <row r="61" ht="15" hidden="1">
      <c r="B61" s="114" t="s">
        <v>135</v>
      </c>
    </row>
    <row r="62" ht="15" hidden="1">
      <c r="B62" s="114" t="s">
        <v>136</v>
      </c>
    </row>
    <row r="63" ht="15" hidden="1">
      <c r="B63" s="114" t="s">
        <v>137</v>
      </c>
    </row>
    <row r="64" ht="15" hidden="1">
      <c r="B64" s="114" t="s">
        <v>138</v>
      </c>
    </row>
    <row r="65" ht="15" hidden="1">
      <c r="B65" s="114" t="s">
        <v>139</v>
      </c>
    </row>
    <row r="66" ht="15" hidden="1">
      <c r="B66" s="114" t="s">
        <v>140</v>
      </c>
    </row>
    <row r="67" ht="15" hidden="1">
      <c r="B67" s="114" t="s">
        <v>141</v>
      </c>
    </row>
    <row r="68" ht="15" hidden="1">
      <c r="B68" s="114" t="s">
        <v>142</v>
      </c>
    </row>
    <row r="69" ht="15" hidden="1">
      <c r="B69" s="114" t="s">
        <v>143</v>
      </c>
    </row>
    <row r="70" ht="15" hidden="1">
      <c r="B70" s="114" t="s">
        <v>144</v>
      </c>
    </row>
    <row r="71" ht="15" hidden="1">
      <c r="B71" s="114" t="s">
        <v>145</v>
      </c>
    </row>
    <row r="72" ht="15" hidden="1">
      <c r="B72" s="114" t="s">
        <v>146</v>
      </c>
    </row>
    <row r="73" ht="15" hidden="1">
      <c r="B73" s="186" t="s">
        <v>259</v>
      </c>
    </row>
    <row r="74" ht="15" hidden="1">
      <c r="B74" s="115" t="s">
        <v>147</v>
      </c>
    </row>
    <row r="75" ht="15" hidden="1">
      <c r="B75" s="115" t="s">
        <v>148</v>
      </c>
    </row>
    <row r="76" ht="15" hidden="1">
      <c r="B76" s="115" t="s">
        <v>149</v>
      </c>
    </row>
    <row r="77" ht="15" hidden="1">
      <c r="B77" s="115" t="s">
        <v>150</v>
      </c>
    </row>
    <row r="78" ht="15" hidden="1">
      <c r="B78" s="115" t="s">
        <v>151</v>
      </c>
    </row>
    <row r="79" ht="15" hidden="1">
      <c r="B79" s="115" t="s">
        <v>152</v>
      </c>
    </row>
    <row r="80" ht="15" hidden="1">
      <c r="B80" s="115" t="s">
        <v>153</v>
      </c>
    </row>
    <row r="81" ht="15" hidden="1">
      <c r="B81" s="115" t="s">
        <v>154</v>
      </c>
    </row>
    <row r="82" ht="15" hidden="1">
      <c r="B82" s="115" t="s">
        <v>155</v>
      </c>
    </row>
    <row r="83" ht="15" hidden="1">
      <c r="B83" s="115" t="s">
        <v>156</v>
      </c>
    </row>
    <row r="84" ht="15" hidden="1">
      <c r="B84" s="115" t="s">
        <v>157</v>
      </c>
    </row>
    <row r="85" ht="15" hidden="1">
      <c r="B85" s="186" t="s">
        <v>158</v>
      </c>
    </row>
    <row r="86" ht="15" hidden="1">
      <c r="B86" s="186" t="s">
        <v>159</v>
      </c>
    </row>
    <row r="87" ht="15" hidden="1">
      <c r="B87" s="186" t="s">
        <v>160</v>
      </c>
    </row>
    <row r="88" ht="15" hidden="1">
      <c r="B88" s="186" t="s">
        <v>161</v>
      </c>
    </row>
    <row r="89" ht="15" hidden="1">
      <c r="B89" s="186" t="s">
        <v>162</v>
      </c>
    </row>
    <row r="90" ht="15" hidden="1">
      <c r="B90" s="186" t="s">
        <v>163</v>
      </c>
    </row>
    <row r="91" ht="15" hidden="1">
      <c r="B91" s="186" t="s">
        <v>261</v>
      </c>
    </row>
    <row r="92" ht="15" hidden="1">
      <c r="B92" s="186" t="s">
        <v>164</v>
      </c>
    </row>
    <row r="93" ht="15" hidden="1">
      <c r="B93" s="186" t="s">
        <v>165</v>
      </c>
    </row>
    <row r="94" ht="15" hidden="1">
      <c r="B94" s="186" t="s">
        <v>166</v>
      </c>
    </row>
    <row r="95" ht="15" hidden="1">
      <c r="B95" s="186" t="s">
        <v>167</v>
      </c>
    </row>
    <row r="96" ht="15" hidden="1">
      <c r="B96" s="186" t="s">
        <v>168</v>
      </c>
    </row>
    <row r="97" ht="15" hidden="1">
      <c r="B97" s="186" t="s">
        <v>169</v>
      </c>
    </row>
    <row r="98" ht="30.75" hidden="1">
      <c r="B98" s="186" t="s">
        <v>170</v>
      </c>
    </row>
    <row r="99" ht="15" hidden="1">
      <c r="B99" s="186" t="s">
        <v>171</v>
      </c>
    </row>
    <row r="100" ht="15" hidden="1">
      <c r="B100" s="186" t="s">
        <v>172</v>
      </c>
    </row>
    <row r="101" ht="15" hidden="1">
      <c r="B101" s="186" t="s">
        <v>173</v>
      </c>
    </row>
    <row r="102" ht="15" hidden="1">
      <c r="B102" s="186" t="s">
        <v>174</v>
      </c>
    </row>
    <row r="103" ht="15" hidden="1">
      <c r="B103" s="186" t="s">
        <v>175</v>
      </c>
    </row>
    <row r="104" ht="15" hidden="1">
      <c r="B104" s="186" t="s">
        <v>176</v>
      </c>
    </row>
    <row r="105" ht="15" hidden="1">
      <c r="B105" s="186" t="s">
        <v>177</v>
      </c>
    </row>
    <row r="106" ht="15" hidden="1">
      <c r="B106" s="186" t="s">
        <v>178</v>
      </c>
    </row>
    <row r="107" ht="15" hidden="1">
      <c r="B107" s="186" t="s">
        <v>179</v>
      </c>
    </row>
    <row r="108" ht="15" hidden="1">
      <c r="B108" s="186" t="s">
        <v>180</v>
      </c>
    </row>
    <row r="109" ht="15" hidden="1">
      <c r="B109" s="186" t="s">
        <v>181</v>
      </c>
    </row>
    <row r="110" ht="15" hidden="1">
      <c r="B110" s="186" t="s">
        <v>182</v>
      </c>
    </row>
    <row r="111" ht="15" hidden="1">
      <c r="B111" s="186" t="s">
        <v>183</v>
      </c>
    </row>
    <row r="112" ht="15" hidden="1">
      <c r="B112" s="186" t="s">
        <v>184</v>
      </c>
    </row>
    <row r="113" ht="15" hidden="1">
      <c r="B113" s="186" t="s">
        <v>185</v>
      </c>
    </row>
    <row r="114" ht="15" hidden="1">
      <c r="B114" s="186" t="s">
        <v>186</v>
      </c>
    </row>
    <row r="115" ht="30.75" hidden="1">
      <c r="B115" s="186" t="s">
        <v>187</v>
      </c>
    </row>
    <row r="116" ht="30.75" hidden="1">
      <c r="B116" s="186" t="s">
        <v>188</v>
      </c>
    </row>
    <row r="117" ht="30.75" hidden="1">
      <c r="B117" s="186" t="s">
        <v>189</v>
      </c>
    </row>
    <row r="118" ht="30.75" hidden="1">
      <c r="B118" s="186" t="s">
        <v>190</v>
      </c>
    </row>
    <row r="119" ht="30.75" hidden="1">
      <c r="B119" s="186" t="s">
        <v>191</v>
      </c>
    </row>
    <row r="120" ht="30.75" hidden="1">
      <c r="B120" s="186" t="s">
        <v>192</v>
      </c>
    </row>
    <row r="121" ht="15" hidden="1">
      <c r="B121" s="186" t="s">
        <v>193</v>
      </c>
    </row>
    <row r="122" ht="15" hidden="1">
      <c r="B122" s="186" t="s">
        <v>194</v>
      </c>
    </row>
    <row r="123" ht="15" hidden="1">
      <c r="B123" s="186" t="s">
        <v>263</v>
      </c>
    </row>
    <row r="124" ht="46.5" hidden="1">
      <c r="B124" s="186" t="s">
        <v>195</v>
      </c>
    </row>
    <row r="125" ht="46.5" hidden="1">
      <c r="B125" s="186" t="s">
        <v>196</v>
      </c>
    </row>
    <row r="126" ht="46.5" hidden="1">
      <c r="B126" s="186" t="s">
        <v>197</v>
      </c>
    </row>
    <row r="127" ht="15" hidden="1">
      <c r="B127" s="186" t="s">
        <v>235</v>
      </c>
    </row>
    <row r="128" ht="15" hidden="1">
      <c r="B128" s="186" t="s">
        <v>236</v>
      </c>
    </row>
    <row r="129" ht="15" hidden="1">
      <c r="B129" s="186" t="s">
        <v>237</v>
      </c>
    </row>
    <row r="130" ht="15" hidden="1">
      <c r="B130" s="186" t="s">
        <v>238</v>
      </c>
    </row>
    <row r="131" ht="15" hidden="1">
      <c r="B131" s="186" t="s">
        <v>239</v>
      </c>
    </row>
    <row r="132" ht="15" hidden="1">
      <c r="B132" s="186" t="s">
        <v>240</v>
      </c>
    </row>
    <row r="133" ht="15" hidden="1">
      <c r="B133" s="186" t="s">
        <v>241</v>
      </c>
    </row>
    <row r="134" ht="15" hidden="1">
      <c r="B134" s="186" t="s">
        <v>242</v>
      </c>
    </row>
    <row r="135" ht="15" hidden="1">
      <c r="B135" s="186" t="s">
        <v>243</v>
      </c>
    </row>
    <row r="136" ht="15" hidden="1">
      <c r="B136" s="186" t="s">
        <v>244</v>
      </c>
    </row>
    <row r="137" ht="15" hidden="1">
      <c r="B137" s="186" t="s">
        <v>245</v>
      </c>
    </row>
    <row r="138" ht="15" hidden="1">
      <c r="B138" s="186" t="s">
        <v>246</v>
      </c>
    </row>
    <row r="139" ht="15" hidden="1">
      <c r="B139" s="186" t="s">
        <v>247</v>
      </c>
    </row>
    <row r="140" ht="15" hidden="1">
      <c r="B140" s="186" t="s">
        <v>248</v>
      </c>
    </row>
    <row r="141" ht="15" hidden="1">
      <c r="B141" s="186" t="s">
        <v>249</v>
      </c>
    </row>
    <row r="142" ht="15" hidden="1">
      <c r="B142" s="186" t="s">
        <v>250</v>
      </c>
    </row>
    <row r="143" ht="15" hidden="1">
      <c r="B143" s="186" t="s">
        <v>251</v>
      </c>
    </row>
    <row r="144" ht="15" hidden="1">
      <c r="B144" s="186" t="s">
        <v>252</v>
      </c>
    </row>
    <row r="145" ht="15" hidden="1">
      <c r="B145" s="186" t="s">
        <v>253</v>
      </c>
    </row>
    <row r="146" ht="15" hidden="1">
      <c r="B146" s="186" t="s">
        <v>254</v>
      </c>
    </row>
    <row r="147" ht="15" hidden="1">
      <c r="B147" s="186" t="s">
        <v>265</v>
      </c>
    </row>
    <row r="148" ht="15" hidden="1">
      <c r="B148" s="186" t="s">
        <v>198</v>
      </c>
    </row>
    <row r="149" ht="15" hidden="1">
      <c r="B149" s="186" t="s">
        <v>266</v>
      </c>
    </row>
    <row r="150" ht="30.75" hidden="1">
      <c r="B150" s="187" t="s">
        <v>199</v>
      </c>
    </row>
    <row r="151" ht="30.75" hidden="1">
      <c r="B151" s="187" t="s">
        <v>200</v>
      </c>
    </row>
    <row r="152" ht="30.75" hidden="1">
      <c r="B152" s="187" t="s">
        <v>201</v>
      </c>
    </row>
    <row r="153" ht="30.75" hidden="1">
      <c r="B153" s="187" t="s">
        <v>202</v>
      </c>
    </row>
    <row r="154" ht="30.75" hidden="1">
      <c r="B154" s="187" t="s">
        <v>203</v>
      </c>
    </row>
    <row r="155" ht="30.75" hidden="1">
      <c r="B155" s="187" t="s">
        <v>204</v>
      </c>
    </row>
    <row r="156" ht="30.75" hidden="1">
      <c r="B156" s="187" t="s">
        <v>205</v>
      </c>
    </row>
    <row r="157" ht="30.75" hidden="1">
      <c r="B157" s="187" t="s">
        <v>206</v>
      </c>
    </row>
    <row r="158" ht="15" hidden="1">
      <c r="B158" s="187" t="s">
        <v>267</v>
      </c>
    </row>
    <row r="159" ht="15" hidden="1">
      <c r="B159" s="186" t="s">
        <v>207</v>
      </c>
    </row>
    <row r="160" ht="15" hidden="1">
      <c r="B160" s="186" t="s">
        <v>208</v>
      </c>
    </row>
    <row r="161" ht="15" hidden="1">
      <c r="B161" s="186" t="s">
        <v>209</v>
      </c>
    </row>
    <row r="162" ht="15" hidden="1">
      <c r="B162" s="186" t="s">
        <v>210</v>
      </c>
    </row>
    <row r="163" ht="15" hidden="1">
      <c r="B163" s="186" t="s">
        <v>211</v>
      </c>
    </row>
    <row r="164" ht="15" hidden="1">
      <c r="B164" s="186" t="s">
        <v>212</v>
      </c>
    </row>
    <row r="165" ht="15" hidden="1">
      <c r="B165" s="186" t="s">
        <v>213</v>
      </c>
    </row>
    <row r="166" ht="15" hidden="1">
      <c r="B166" s="186" t="s">
        <v>214</v>
      </c>
    </row>
    <row r="167" ht="15" hidden="1">
      <c r="B167" s="186" t="s">
        <v>215</v>
      </c>
    </row>
    <row r="168" ht="30.75" hidden="1">
      <c r="B168" s="186" t="s">
        <v>216</v>
      </c>
    </row>
    <row r="169" ht="30.75" hidden="1">
      <c r="B169" s="186" t="s">
        <v>217</v>
      </c>
    </row>
    <row r="170" ht="30.75" hidden="1">
      <c r="B170" s="186" t="s">
        <v>218</v>
      </c>
    </row>
    <row r="171" ht="15" hidden="1">
      <c r="B171" s="186" t="s">
        <v>219</v>
      </c>
    </row>
    <row r="172" ht="15" hidden="1">
      <c r="B172" s="186" t="s">
        <v>220</v>
      </c>
    </row>
    <row r="173" ht="15" hidden="1">
      <c r="B173" s="186" t="s">
        <v>221</v>
      </c>
    </row>
    <row r="174" ht="30.75" hidden="1">
      <c r="B174" s="186" t="s">
        <v>228</v>
      </c>
    </row>
    <row r="175" ht="30.75" hidden="1">
      <c r="B175" s="186" t="s">
        <v>229</v>
      </c>
    </row>
    <row r="176" ht="30.75" hidden="1">
      <c r="B176" s="186" t="s">
        <v>230</v>
      </c>
    </row>
    <row r="177" ht="30.75" hidden="1">
      <c r="B177" s="186" t="s">
        <v>231</v>
      </c>
    </row>
    <row r="178" ht="30.75" hidden="1">
      <c r="B178" s="186" t="s">
        <v>232</v>
      </c>
    </row>
    <row r="179" ht="30.75" hidden="1">
      <c r="B179" s="186" t="s">
        <v>233</v>
      </c>
    </row>
    <row r="180" ht="30.75" hidden="1">
      <c r="B180" s="186" t="s">
        <v>234</v>
      </c>
    </row>
    <row r="181" ht="30.75" hidden="1">
      <c r="B181" s="186" t="s">
        <v>222</v>
      </c>
    </row>
    <row r="182" ht="30.75" hidden="1">
      <c r="B182" s="186" t="s">
        <v>223</v>
      </c>
    </row>
    <row r="183" ht="30.75" hidden="1">
      <c r="B183" s="186" t="s">
        <v>224</v>
      </c>
    </row>
    <row r="184" ht="30.75" hidden="1">
      <c r="B184" s="186" t="s">
        <v>225</v>
      </c>
    </row>
    <row r="185" ht="30.75" hidden="1">
      <c r="B185" s="186" t="s">
        <v>226</v>
      </c>
    </row>
    <row r="186" ht="30.75" hidden="1">
      <c r="B186" s="186" t="s">
        <v>227</v>
      </c>
    </row>
    <row r="187" ht="15" hidden="1">
      <c r="B187" s="186" t="s">
        <v>270</v>
      </c>
    </row>
  </sheetData>
  <sheetProtection/>
  <mergeCells count="104">
    <mergeCell ref="A1:AZ1"/>
    <mergeCell ref="DN4:DO4"/>
    <mergeCell ref="CW4:CX4"/>
    <mergeCell ref="CY4:CZ4"/>
    <mergeCell ref="BK4:BL4"/>
    <mergeCell ref="BM4:BN4"/>
    <mergeCell ref="BO4:BP4"/>
    <mergeCell ref="DD4:DE4"/>
    <mergeCell ref="DF4:DG4"/>
    <mergeCell ref="Y4:Z4"/>
    <mergeCell ref="GF3:GF5"/>
    <mergeCell ref="AA4:AB4"/>
    <mergeCell ref="AD3:AZ3"/>
    <mergeCell ref="BA3:BW3"/>
    <mergeCell ref="CI3:DC3"/>
    <mergeCell ref="DD3:EB3"/>
    <mergeCell ref="DT4:DU4"/>
    <mergeCell ref="DV4:DW4"/>
    <mergeCell ref="DH4:DI4"/>
    <mergeCell ref="CF4:CG4"/>
    <mergeCell ref="G4:H4"/>
    <mergeCell ref="I4:J4"/>
    <mergeCell ref="K4:L4"/>
    <mergeCell ref="M4:N4"/>
    <mergeCell ref="O4:P4"/>
    <mergeCell ref="Q4:R4"/>
    <mergeCell ref="U4:V4"/>
    <mergeCell ref="W4:X4"/>
    <mergeCell ref="CI4:CJ4"/>
    <mergeCell ref="CK4:CL4"/>
    <mergeCell ref="DA4:DB4"/>
    <mergeCell ref="CM4:CN4"/>
    <mergeCell ref="CO4:CP4"/>
    <mergeCell ref="CQ4:CR4"/>
    <mergeCell ref="CS4:CT4"/>
    <mergeCell ref="A3:A5"/>
    <mergeCell ref="B3:B5"/>
    <mergeCell ref="CB4:CC4"/>
    <mergeCell ref="CD4:CE4"/>
    <mergeCell ref="D3:F3"/>
    <mergeCell ref="AX4:AY4"/>
    <mergeCell ref="BG4:BH4"/>
    <mergeCell ref="BI4:BJ4"/>
    <mergeCell ref="BZ4:CA4"/>
    <mergeCell ref="BX4:BY4"/>
    <mergeCell ref="BX3:CH3"/>
    <mergeCell ref="G3:AC3"/>
    <mergeCell ref="EC3:GE3"/>
    <mergeCell ref="GC4:GD4"/>
    <mergeCell ref="BQ4:BR4"/>
    <mergeCell ref="BS4:BT4"/>
    <mergeCell ref="BU4:BV4"/>
    <mergeCell ref="DX4:DY4"/>
    <mergeCell ref="FC4:FD4"/>
    <mergeCell ref="S4:T4"/>
    <mergeCell ref="EG4:EH4"/>
    <mergeCell ref="EK4:EL4"/>
    <mergeCell ref="EM4:EN4"/>
    <mergeCell ref="EI4:EJ4"/>
    <mergeCell ref="DL4:DM4"/>
    <mergeCell ref="EC4:ED4"/>
    <mergeCell ref="DP4:DQ4"/>
    <mergeCell ref="DR4:DS4"/>
    <mergeCell ref="DZ4:EA4"/>
    <mergeCell ref="EW4:EX4"/>
    <mergeCell ref="FA4:FB4"/>
    <mergeCell ref="C3:C5"/>
    <mergeCell ref="D4:D5"/>
    <mergeCell ref="E4:E5"/>
    <mergeCell ref="F4:F5"/>
    <mergeCell ref="AP4:AQ4"/>
    <mergeCell ref="AD4:AE4"/>
    <mergeCell ref="BE4:BF4"/>
    <mergeCell ref="EE4:EF4"/>
    <mergeCell ref="DJ4:DK4"/>
    <mergeCell ref="AR4:AS4"/>
    <mergeCell ref="AT4:AU4"/>
    <mergeCell ref="AV4:AW4"/>
    <mergeCell ref="FK4:FL4"/>
    <mergeCell ref="EU4:EV4"/>
    <mergeCell ref="EY4:EZ4"/>
    <mergeCell ref="FE4:FF4"/>
    <mergeCell ref="FG4:FH4"/>
    <mergeCell ref="ES4:ET4"/>
    <mergeCell ref="BC4:BD4"/>
    <mergeCell ref="FQ4:FR4"/>
    <mergeCell ref="EO4:EP4"/>
    <mergeCell ref="EQ4:ER4"/>
    <mergeCell ref="AF4:AG4"/>
    <mergeCell ref="AH4:AI4"/>
    <mergeCell ref="AJ4:AK4"/>
    <mergeCell ref="AL4:AM4"/>
    <mergeCell ref="AN4:AO4"/>
    <mergeCell ref="CU4:CV4"/>
    <mergeCell ref="A2:AZ2"/>
    <mergeCell ref="FU4:FV4"/>
    <mergeCell ref="FW4:FX4"/>
    <mergeCell ref="FY4:FZ4"/>
    <mergeCell ref="GA4:GB4"/>
    <mergeCell ref="FS4:FT4"/>
    <mergeCell ref="FI4:FJ4"/>
    <mergeCell ref="FM4:FN4"/>
    <mergeCell ref="FO4:FP4"/>
    <mergeCell ref="BA4:BB4"/>
  </mergeCells>
  <printOptions/>
  <pageMargins left="0.2362204724409449" right="0.2362204724409449" top="0.7480314960629921" bottom="0.7480314960629921" header="0.31496062992125984" footer="0.31496062992125984"/>
  <pageSetup fitToHeight="3" fitToWidth="3" horizontalDpi="600" verticalDpi="600" orientation="landscape" paperSize="9" scale="59" r:id="rId1"/>
  <colBreaks count="3" manualBreakCount="3">
    <brk id="52" max="14" man="1"/>
    <brk id="86" max="14" man="1"/>
    <brk id="13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D10"/>
  <sheetViews>
    <sheetView zoomScalePageLayoutView="0" workbookViewId="0" topLeftCell="A1">
      <selection activeCell="AB6" sqref="AB6"/>
    </sheetView>
  </sheetViews>
  <sheetFormatPr defaultColWidth="9.140625" defaultRowHeight="15"/>
  <cols>
    <col min="1" max="1" width="2.7109375" style="151" customWidth="1"/>
    <col min="2" max="2" width="4.140625" style="151" customWidth="1"/>
    <col min="3" max="3" width="14.140625" style="151" customWidth="1"/>
    <col min="4" max="4" width="3.7109375" style="151" customWidth="1"/>
    <col min="5" max="5" width="5.28125" style="151" customWidth="1"/>
    <col min="6" max="6" width="5.00390625" style="151" customWidth="1"/>
    <col min="7" max="7" width="5.140625" style="151" customWidth="1"/>
    <col min="8" max="8" width="5.00390625" style="151" customWidth="1"/>
    <col min="9" max="9" width="4.8515625" style="151" customWidth="1"/>
    <col min="10" max="10" width="5.7109375" style="151" customWidth="1"/>
    <col min="11" max="11" width="5.421875" style="151" customWidth="1"/>
    <col min="12" max="12" width="4.140625" style="151" customWidth="1"/>
    <col min="13" max="13" width="4.7109375" style="151" customWidth="1"/>
    <col min="14" max="14" width="5.8515625" style="151" customWidth="1"/>
    <col min="15" max="15" width="5.421875" style="151" customWidth="1"/>
    <col min="16" max="16" width="5.57421875" style="151" customWidth="1"/>
    <col min="17" max="17" width="6.7109375" style="151" customWidth="1"/>
    <col min="18" max="18" width="6.28125" style="151" customWidth="1"/>
    <col min="19" max="19" width="5.7109375" style="151" customWidth="1"/>
    <col min="20" max="20" width="5.8515625" style="151" customWidth="1"/>
    <col min="21" max="21" width="6.28125" style="151" customWidth="1"/>
    <col min="22" max="22" width="5.140625" style="151" customWidth="1"/>
    <col min="23" max="23" width="6.28125" style="151" customWidth="1"/>
    <col min="24" max="24" width="6.00390625" style="151" customWidth="1"/>
    <col min="25" max="25" width="6.7109375" style="151" customWidth="1"/>
    <col min="26" max="16384" width="9.140625" style="151" customWidth="1"/>
  </cols>
  <sheetData>
    <row r="3" spans="2:30" ht="12.75">
      <c r="B3" s="238" t="s">
        <v>19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2:30" s="159" customFormat="1" ht="12.75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</row>
    <row r="5" spans="2:30" ht="12.75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2:30" ht="113.25">
      <c r="B6" s="2" t="s">
        <v>20</v>
      </c>
      <c r="C6" s="3" t="s">
        <v>1</v>
      </c>
      <c r="D6" s="4" t="s">
        <v>21</v>
      </c>
      <c r="E6" s="5" t="s">
        <v>22</v>
      </c>
      <c r="F6" s="4" t="s">
        <v>23</v>
      </c>
      <c r="G6" s="5" t="s">
        <v>22</v>
      </c>
      <c r="H6" s="6" t="s">
        <v>24</v>
      </c>
      <c r="I6" s="5" t="s">
        <v>22</v>
      </c>
      <c r="J6" s="6" t="s">
        <v>25</v>
      </c>
      <c r="K6" s="5" t="s">
        <v>22</v>
      </c>
      <c r="L6" s="6" t="s">
        <v>26</v>
      </c>
      <c r="M6" s="5" t="s">
        <v>22</v>
      </c>
      <c r="N6" s="6" t="s">
        <v>27</v>
      </c>
      <c r="O6" s="5" t="s">
        <v>22</v>
      </c>
      <c r="P6" s="6" t="s">
        <v>28</v>
      </c>
      <c r="Q6" s="5" t="s">
        <v>22</v>
      </c>
      <c r="R6" s="6" t="s">
        <v>29</v>
      </c>
      <c r="S6" s="5" t="s">
        <v>22</v>
      </c>
      <c r="T6" s="6" t="s">
        <v>30</v>
      </c>
      <c r="U6" s="5" t="s">
        <v>22</v>
      </c>
      <c r="V6" s="6" t="s">
        <v>31</v>
      </c>
      <c r="W6" s="5" t="s">
        <v>22</v>
      </c>
      <c r="X6" s="6" t="s">
        <v>32</v>
      </c>
      <c r="Y6" s="5" t="s">
        <v>22</v>
      </c>
      <c r="Z6" s="4" t="s">
        <v>301</v>
      </c>
      <c r="AA6" s="5" t="s">
        <v>22</v>
      </c>
      <c r="AB6" s="6" t="s">
        <v>33</v>
      </c>
      <c r="AC6" s="5" t="s">
        <v>22</v>
      </c>
      <c r="AD6" s="7" t="s">
        <v>34</v>
      </c>
    </row>
    <row r="7" spans="2:30" s="153" customFormat="1" ht="12.75">
      <c r="B7" s="2"/>
      <c r="C7" s="8"/>
      <c r="D7" s="8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8"/>
      <c r="U7" s="9"/>
      <c r="V7" s="8"/>
      <c r="W7" s="9"/>
      <c r="X7" s="8"/>
      <c r="Y7" s="9"/>
      <c r="Z7" s="8"/>
      <c r="AA7" s="9"/>
      <c r="AB7" s="8"/>
      <c r="AC7" s="9"/>
      <c r="AD7" s="155">
        <f>SUM(E7,G7,I7,K7,M7,O7,Q7,S7,U7,W7,Y7,AA7,AC7)</f>
        <v>0</v>
      </c>
    </row>
    <row r="8" spans="2:30" s="153" customFormat="1" ht="12.75">
      <c r="B8" s="2"/>
      <c r="C8" s="8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9"/>
      <c r="V8" s="8"/>
      <c r="W8" s="9"/>
      <c r="X8" s="8"/>
      <c r="Y8" s="9"/>
      <c r="Z8" s="8"/>
      <c r="AA8" s="9"/>
      <c r="AB8" s="8"/>
      <c r="AC8" s="9"/>
      <c r="AD8" s="155">
        <f>SUM(E8,G8,I8,K8,M8,O8,Q8,S8,U8,W8,Y8,AA8,AC8)</f>
        <v>0</v>
      </c>
    </row>
    <row r="9" spans="2:30" s="153" customFormat="1" ht="12.75">
      <c r="B9" s="156"/>
      <c r="C9" s="3" t="s">
        <v>34</v>
      </c>
      <c r="D9" s="3">
        <f aca="true" t="shared" si="0" ref="D9:AD9">SUM(D7:D7)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  <c r="AC9" s="3">
        <f t="shared" si="0"/>
        <v>0</v>
      </c>
      <c r="AD9" s="155">
        <f t="shared" si="0"/>
        <v>0</v>
      </c>
    </row>
    <row r="10" spans="2:30" ht="12.75">
      <c r="B10" s="10"/>
      <c r="C10" s="11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13"/>
    </row>
  </sheetData>
  <sheetProtection/>
  <mergeCells count="1">
    <mergeCell ref="B3:AD3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L9"/>
  <sheetViews>
    <sheetView zoomScalePageLayoutView="0" workbookViewId="0" topLeftCell="A1">
      <selection activeCell="CN10" sqref="CN10"/>
    </sheetView>
  </sheetViews>
  <sheetFormatPr defaultColWidth="9.140625" defaultRowHeight="15"/>
  <cols>
    <col min="1" max="1" width="4.28125" style="151" customWidth="1"/>
    <col min="2" max="2" width="15.28125" style="151" customWidth="1"/>
    <col min="3" max="3" width="5.57421875" style="151" customWidth="1"/>
    <col min="4" max="4" width="7.57421875" style="151" customWidth="1"/>
    <col min="5" max="5" width="4.8515625" style="151" customWidth="1"/>
    <col min="6" max="6" width="5.7109375" style="151" customWidth="1"/>
    <col min="7" max="7" width="5.57421875" style="151" customWidth="1"/>
    <col min="8" max="8" width="5.140625" style="151" customWidth="1"/>
    <col min="9" max="9" width="4.421875" style="151" customWidth="1"/>
    <col min="10" max="10" width="5.8515625" style="151" customWidth="1"/>
    <col min="11" max="11" width="5.7109375" style="151" customWidth="1"/>
    <col min="12" max="12" width="4.57421875" style="151" customWidth="1"/>
    <col min="13" max="13" width="5.8515625" style="151" customWidth="1"/>
    <col min="14" max="14" width="5.421875" style="151" customWidth="1"/>
    <col min="15" max="15" width="4.7109375" style="151" customWidth="1"/>
    <col min="16" max="16" width="5.00390625" style="151" customWidth="1"/>
    <col min="17" max="17" width="5.8515625" style="151" customWidth="1"/>
    <col min="18" max="18" width="7.140625" style="151" customWidth="1"/>
    <col min="19" max="19" width="6.28125" style="151" customWidth="1"/>
    <col min="20" max="20" width="5.421875" style="151" customWidth="1"/>
    <col min="21" max="21" width="4.00390625" style="151" customWidth="1"/>
    <col min="22" max="23" width="6.8515625" style="151" customWidth="1"/>
    <col min="24" max="24" width="4.421875" style="151" customWidth="1"/>
    <col min="25" max="25" width="6.28125" style="151" customWidth="1"/>
    <col min="26" max="26" width="6.57421875" style="151" customWidth="1"/>
    <col min="27" max="27" width="6.28125" style="151" customWidth="1"/>
    <col min="28" max="29" width="6.7109375" style="151" customWidth="1"/>
    <col min="30" max="30" width="4.421875" style="151" customWidth="1"/>
    <col min="31" max="31" width="5.7109375" style="151" customWidth="1"/>
    <col min="32" max="32" width="9.140625" style="151" customWidth="1"/>
    <col min="33" max="33" width="6.421875" style="151" customWidth="1"/>
    <col min="34" max="34" width="6.00390625" style="151" customWidth="1"/>
    <col min="35" max="35" width="5.421875" style="151" customWidth="1"/>
    <col min="36" max="36" width="7.140625" style="151" customWidth="1"/>
    <col min="37" max="37" width="6.7109375" style="151" customWidth="1"/>
    <col min="38" max="38" width="6.421875" style="151" customWidth="1"/>
    <col min="39" max="39" width="6.7109375" style="151" customWidth="1"/>
    <col min="40" max="40" width="7.28125" style="151" customWidth="1"/>
    <col min="41" max="41" width="5.57421875" style="151" customWidth="1"/>
    <col min="42" max="42" width="5.8515625" style="151" customWidth="1"/>
    <col min="43" max="43" width="5.00390625" style="151" customWidth="1"/>
    <col min="44" max="44" width="5.8515625" style="151" customWidth="1"/>
    <col min="45" max="45" width="6.57421875" style="151" customWidth="1"/>
    <col min="46" max="46" width="3.8515625" style="151" customWidth="1"/>
    <col min="47" max="47" width="5.57421875" style="151" customWidth="1"/>
    <col min="48" max="48" width="6.421875" style="151" customWidth="1"/>
    <col min="49" max="49" width="5.28125" style="151" customWidth="1"/>
    <col min="50" max="50" width="5.7109375" style="151" customWidth="1"/>
    <col min="51" max="51" width="6.140625" style="151" customWidth="1"/>
    <col min="52" max="52" width="6.28125" style="151" customWidth="1"/>
    <col min="53" max="53" width="6.00390625" style="151" customWidth="1"/>
    <col min="54" max="54" width="5.140625" style="151" customWidth="1"/>
    <col min="55" max="55" width="7.140625" style="151" customWidth="1"/>
    <col min="56" max="56" width="5.7109375" style="151" customWidth="1"/>
    <col min="57" max="57" width="5.140625" style="151" customWidth="1"/>
    <col min="58" max="58" width="5.57421875" style="151" customWidth="1"/>
    <col min="59" max="59" width="5.140625" style="151" customWidth="1"/>
    <col min="60" max="60" width="5.57421875" style="151" customWidth="1"/>
    <col min="61" max="61" width="6.7109375" style="151" customWidth="1"/>
    <col min="62" max="62" width="5.00390625" style="151" customWidth="1"/>
    <col min="63" max="63" width="5.57421875" style="151" customWidth="1"/>
    <col min="64" max="64" width="5.140625" style="151" customWidth="1"/>
    <col min="65" max="65" width="4.421875" style="151" customWidth="1"/>
    <col min="66" max="66" width="6.421875" style="151" customWidth="1"/>
    <col min="67" max="67" width="6.140625" style="151" customWidth="1"/>
    <col min="68" max="68" width="4.57421875" style="151" customWidth="1"/>
    <col min="69" max="69" width="6.00390625" style="151" customWidth="1"/>
    <col min="70" max="70" width="5.28125" style="151" customWidth="1"/>
    <col min="71" max="71" width="6.140625" style="151" customWidth="1"/>
    <col min="72" max="72" width="6.00390625" style="151" customWidth="1"/>
    <col min="73" max="73" width="6.421875" style="151" customWidth="1"/>
    <col min="74" max="74" width="6.00390625" style="151" customWidth="1"/>
    <col min="75" max="75" width="5.7109375" style="151" customWidth="1"/>
    <col min="76" max="78" width="5.8515625" style="151" customWidth="1"/>
    <col min="79" max="79" width="5.57421875" style="151" customWidth="1"/>
    <col min="80" max="80" width="7.421875" style="151" customWidth="1"/>
    <col min="81" max="81" width="5.7109375" style="151" customWidth="1"/>
    <col min="82" max="82" width="6.00390625" style="151" customWidth="1"/>
    <col min="83" max="83" width="4.28125" style="151" customWidth="1"/>
    <col min="84" max="84" width="5.8515625" style="151" customWidth="1"/>
    <col min="85" max="85" width="5.421875" style="151" customWidth="1"/>
    <col min="86" max="86" width="5.28125" style="151" customWidth="1"/>
    <col min="87" max="16384" width="9.140625" style="151" customWidth="1"/>
  </cols>
  <sheetData>
    <row r="2" spans="1:90" ht="12.75">
      <c r="A2" s="253" t="s">
        <v>20</v>
      </c>
      <c r="B2" s="254" t="s">
        <v>1</v>
      </c>
      <c r="C2" s="245" t="s">
        <v>35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7"/>
      <c r="CK2" s="239" t="s">
        <v>36</v>
      </c>
      <c r="CL2" s="242" t="s">
        <v>37</v>
      </c>
    </row>
    <row r="3" spans="1:90" ht="90" customHeight="1">
      <c r="A3" s="253"/>
      <c r="B3" s="255"/>
      <c r="C3" s="245" t="s">
        <v>38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8" t="s">
        <v>39</v>
      </c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 t="s">
        <v>40</v>
      </c>
      <c r="AH3" s="248"/>
      <c r="AI3" s="248"/>
      <c r="AJ3" s="248"/>
      <c r="AK3" s="248" t="s">
        <v>41</v>
      </c>
      <c r="AL3" s="248"/>
      <c r="AM3" s="248"/>
      <c r="AN3" s="248"/>
      <c r="AO3" s="248"/>
      <c r="AP3" s="248"/>
      <c r="AQ3" s="248"/>
      <c r="AR3" s="248"/>
      <c r="AS3" s="248" t="s">
        <v>42</v>
      </c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 t="s">
        <v>43</v>
      </c>
      <c r="BF3" s="248"/>
      <c r="BG3" s="248"/>
      <c r="BH3" s="248"/>
      <c r="BI3" s="248"/>
      <c r="BJ3" s="248"/>
      <c r="BK3" s="248"/>
      <c r="BL3" s="248"/>
      <c r="BM3" s="248"/>
      <c r="BN3" s="248"/>
      <c r="BO3" s="257" t="s">
        <v>94</v>
      </c>
      <c r="BP3" s="258"/>
      <c r="BQ3" s="258"/>
      <c r="BR3" s="258"/>
      <c r="BS3" s="258"/>
      <c r="BT3" s="258"/>
      <c r="BU3" s="258"/>
      <c r="BV3" s="258"/>
      <c r="BW3" s="258"/>
      <c r="BX3" s="259"/>
      <c r="BY3" s="251" t="s">
        <v>36</v>
      </c>
      <c r="BZ3" s="242" t="s">
        <v>37</v>
      </c>
      <c r="CA3" s="249" t="s">
        <v>44</v>
      </c>
      <c r="CB3" s="250"/>
      <c r="CC3" s="249" t="s">
        <v>45</v>
      </c>
      <c r="CD3" s="250"/>
      <c r="CE3" s="249" t="s">
        <v>46</v>
      </c>
      <c r="CF3" s="250"/>
      <c r="CG3" s="249" t="s">
        <v>89</v>
      </c>
      <c r="CH3" s="250"/>
      <c r="CI3" s="251" t="s">
        <v>36</v>
      </c>
      <c r="CJ3" s="242" t="s">
        <v>37</v>
      </c>
      <c r="CK3" s="240"/>
      <c r="CL3" s="243"/>
    </row>
    <row r="4" spans="1:90" ht="137.25" customHeight="1">
      <c r="A4" s="253"/>
      <c r="B4" s="256"/>
      <c r="C4" s="14" t="s">
        <v>47</v>
      </c>
      <c r="D4" s="15" t="s">
        <v>85</v>
      </c>
      <c r="E4" s="14" t="s">
        <v>48</v>
      </c>
      <c r="F4" s="15" t="s">
        <v>85</v>
      </c>
      <c r="G4" s="16" t="s">
        <v>49</v>
      </c>
      <c r="H4" s="15" t="s">
        <v>85</v>
      </c>
      <c r="I4" s="14" t="s">
        <v>50</v>
      </c>
      <c r="J4" s="15" t="s">
        <v>85</v>
      </c>
      <c r="K4" s="16" t="s">
        <v>51</v>
      </c>
      <c r="L4" s="15" t="s">
        <v>85</v>
      </c>
      <c r="M4" s="16" t="s">
        <v>52</v>
      </c>
      <c r="N4" s="15" t="s">
        <v>85</v>
      </c>
      <c r="O4" s="17" t="s">
        <v>36</v>
      </c>
      <c r="P4" s="18" t="s">
        <v>37</v>
      </c>
      <c r="Q4" s="19" t="s">
        <v>53</v>
      </c>
      <c r="R4" s="15" t="s">
        <v>85</v>
      </c>
      <c r="S4" s="20" t="s">
        <v>54</v>
      </c>
      <c r="T4" s="15" t="s">
        <v>85</v>
      </c>
      <c r="U4" s="21" t="s">
        <v>55</v>
      </c>
      <c r="V4" s="15" t="s">
        <v>85</v>
      </c>
      <c r="W4" s="20" t="s">
        <v>56</v>
      </c>
      <c r="X4" s="15" t="s">
        <v>85</v>
      </c>
      <c r="Y4" s="21" t="s">
        <v>57</v>
      </c>
      <c r="Z4" s="15" t="s">
        <v>85</v>
      </c>
      <c r="AA4" s="21" t="s">
        <v>58</v>
      </c>
      <c r="AB4" s="15" t="s">
        <v>85</v>
      </c>
      <c r="AC4" s="21" t="s">
        <v>39</v>
      </c>
      <c r="AD4" s="15" t="s">
        <v>85</v>
      </c>
      <c r="AE4" s="17" t="s">
        <v>36</v>
      </c>
      <c r="AF4" s="18" t="s">
        <v>37</v>
      </c>
      <c r="AG4" s="22" t="s">
        <v>59</v>
      </c>
      <c r="AH4" s="15" t="s">
        <v>85</v>
      </c>
      <c r="AI4" s="24" t="s">
        <v>59</v>
      </c>
      <c r="AJ4" s="15" t="s">
        <v>85</v>
      </c>
      <c r="AK4" s="25" t="s">
        <v>60</v>
      </c>
      <c r="AL4" s="15" t="s">
        <v>85</v>
      </c>
      <c r="AM4" s="25" t="s">
        <v>61</v>
      </c>
      <c r="AN4" s="15" t="s">
        <v>85</v>
      </c>
      <c r="AO4" s="25" t="s">
        <v>62</v>
      </c>
      <c r="AP4" s="15" t="s">
        <v>85</v>
      </c>
      <c r="AQ4" s="25" t="s">
        <v>63</v>
      </c>
      <c r="AR4" s="15" t="s">
        <v>85</v>
      </c>
      <c r="AS4" s="25" t="s">
        <v>64</v>
      </c>
      <c r="AT4" s="15" t="s">
        <v>85</v>
      </c>
      <c r="AU4" s="24" t="s">
        <v>65</v>
      </c>
      <c r="AV4" s="15" t="s">
        <v>85</v>
      </c>
      <c r="AW4" s="25" t="s">
        <v>66</v>
      </c>
      <c r="AX4" s="15" t="s">
        <v>85</v>
      </c>
      <c r="AY4" s="25" t="s">
        <v>67</v>
      </c>
      <c r="AZ4" s="15" t="s">
        <v>85</v>
      </c>
      <c r="BA4" s="25" t="s">
        <v>68</v>
      </c>
      <c r="BB4" s="15" t="s">
        <v>85</v>
      </c>
      <c r="BC4" s="25" t="s">
        <v>69</v>
      </c>
      <c r="BD4" s="15" t="s">
        <v>85</v>
      </c>
      <c r="BE4" s="24" t="s">
        <v>70</v>
      </c>
      <c r="BF4" s="15" t="s">
        <v>85</v>
      </c>
      <c r="BG4" s="26" t="s">
        <v>71</v>
      </c>
      <c r="BH4" s="15" t="s">
        <v>85</v>
      </c>
      <c r="BI4" s="26" t="s">
        <v>72</v>
      </c>
      <c r="BJ4" s="15" t="s">
        <v>85</v>
      </c>
      <c r="BK4" s="26" t="s">
        <v>73</v>
      </c>
      <c r="BL4" s="15" t="s">
        <v>85</v>
      </c>
      <c r="BM4" s="17" t="s">
        <v>36</v>
      </c>
      <c r="BN4" s="18" t="s">
        <v>37</v>
      </c>
      <c r="BO4" s="27" t="s">
        <v>26</v>
      </c>
      <c r="BP4" s="28" t="s">
        <v>74</v>
      </c>
      <c r="BQ4" s="29" t="s">
        <v>27</v>
      </c>
      <c r="BR4" s="28" t="s">
        <v>75</v>
      </c>
      <c r="BS4" s="30" t="s">
        <v>76</v>
      </c>
      <c r="BT4" s="28" t="s">
        <v>74</v>
      </c>
      <c r="BU4" s="24" t="s">
        <v>77</v>
      </c>
      <c r="BV4" s="23" t="s">
        <v>78</v>
      </c>
      <c r="BW4" s="31" t="s">
        <v>79</v>
      </c>
      <c r="BX4" s="32" t="s">
        <v>75</v>
      </c>
      <c r="BY4" s="252"/>
      <c r="BZ4" s="244"/>
      <c r="CA4" s="67" t="s">
        <v>80</v>
      </c>
      <c r="CB4" s="67" t="s">
        <v>81</v>
      </c>
      <c r="CC4" s="67" t="s">
        <v>82</v>
      </c>
      <c r="CD4" s="67" t="s">
        <v>81</v>
      </c>
      <c r="CE4" s="67" t="s">
        <v>83</v>
      </c>
      <c r="CF4" s="67" t="s">
        <v>84</v>
      </c>
      <c r="CG4" s="67" t="s">
        <v>14</v>
      </c>
      <c r="CH4" s="67" t="s">
        <v>84</v>
      </c>
      <c r="CI4" s="252"/>
      <c r="CJ4" s="244"/>
      <c r="CK4" s="241"/>
      <c r="CL4" s="244"/>
    </row>
    <row r="5" spans="1:90" s="153" customFormat="1" ht="12.75">
      <c r="A5" s="152">
        <v>1</v>
      </c>
      <c r="B5" s="129"/>
      <c r="C5" s="125"/>
      <c r="D5" s="126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8"/>
      <c r="P5" s="18"/>
      <c r="Q5" s="129"/>
      <c r="R5" s="126"/>
      <c r="S5" s="130"/>
      <c r="T5" s="126"/>
      <c r="U5" s="125"/>
      <c r="V5" s="126"/>
      <c r="W5" s="130"/>
      <c r="X5" s="126"/>
      <c r="Y5" s="125"/>
      <c r="Z5" s="126"/>
      <c r="AA5" s="125"/>
      <c r="AB5" s="126"/>
      <c r="AC5" s="125"/>
      <c r="AD5" s="131"/>
      <c r="AE5" s="128"/>
      <c r="AF5" s="18"/>
      <c r="AG5" s="132"/>
      <c r="AH5" s="126"/>
      <c r="AI5" s="125"/>
      <c r="AJ5" s="126"/>
      <c r="AK5" s="130"/>
      <c r="AL5" s="127"/>
      <c r="AM5" s="130"/>
      <c r="AN5" s="133"/>
      <c r="AO5" s="130"/>
      <c r="AP5" s="127"/>
      <c r="AQ5" s="130"/>
      <c r="AR5" s="127"/>
      <c r="AS5" s="130"/>
      <c r="AT5" s="127"/>
      <c r="AU5" s="125"/>
      <c r="AV5" s="127"/>
      <c r="AW5" s="130"/>
      <c r="AX5" s="127"/>
      <c r="AY5" s="130"/>
      <c r="AZ5" s="127"/>
      <c r="BA5" s="130"/>
      <c r="BB5" s="127"/>
      <c r="BC5" s="130"/>
      <c r="BD5" s="127"/>
      <c r="BE5" s="125"/>
      <c r="BF5" s="127"/>
      <c r="BG5" s="134"/>
      <c r="BH5" s="127"/>
      <c r="BI5" s="127"/>
      <c r="BJ5" s="127"/>
      <c r="BK5" s="127"/>
      <c r="BL5" s="127"/>
      <c r="BM5" s="135"/>
      <c r="BN5" s="136"/>
      <c r="BO5" s="129"/>
      <c r="BP5" s="127"/>
      <c r="BQ5" s="130"/>
      <c r="BR5" s="127"/>
      <c r="BS5" s="130"/>
      <c r="BT5" s="126"/>
      <c r="BU5" s="126"/>
      <c r="BV5" s="126"/>
      <c r="BW5" s="137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35"/>
      <c r="CJ5" s="136"/>
      <c r="CK5" s="135"/>
      <c r="CL5" s="136"/>
    </row>
    <row r="6" spans="1:90" s="153" customFormat="1" ht="12.75">
      <c r="A6" s="152">
        <v>2</v>
      </c>
      <c r="B6" s="129"/>
      <c r="C6" s="125"/>
      <c r="D6" s="126"/>
      <c r="E6" s="125"/>
      <c r="F6" s="127"/>
      <c r="G6" s="125"/>
      <c r="H6" s="127"/>
      <c r="I6" s="125"/>
      <c r="J6" s="127"/>
      <c r="K6" s="125"/>
      <c r="L6" s="127"/>
      <c r="M6" s="125"/>
      <c r="N6" s="127"/>
      <c r="O6" s="128"/>
      <c r="P6" s="18"/>
      <c r="Q6" s="129"/>
      <c r="R6" s="126"/>
      <c r="S6" s="130"/>
      <c r="T6" s="126"/>
      <c r="U6" s="125"/>
      <c r="V6" s="126"/>
      <c r="W6" s="130"/>
      <c r="X6" s="126"/>
      <c r="Y6" s="125"/>
      <c r="Z6" s="126"/>
      <c r="AA6" s="125"/>
      <c r="AB6" s="126"/>
      <c r="AC6" s="125"/>
      <c r="AD6" s="131"/>
      <c r="AE6" s="128"/>
      <c r="AF6" s="18"/>
      <c r="AG6" s="132"/>
      <c r="AH6" s="126"/>
      <c r="AI6" s="125"/>
      <c r="AJ6" s="126"/>
      <c r="AK6" s="130"/>
      <c r="AL6" s="127"/>
      <c r="AM6" s="130"/>
      <c r="AN6" s="133"/>
      <c r="AO6" s="130"/>
      <c r="AP6" s="127"/>
      <c r="AQ6" s="130"/>
      <c r="AR6" s="127"/>
      <c r="AS6" s="130"/>
      <c r="AT6" s="127"/>
      <c r="AU6" s="125"/>
      <c r="AV6" s="127"/>
      <c r="AW6" s="130"/>
      <c r="AX6" s="127"/>
      <c r="AY6" s="130"/>
      <c r="AZ6" s="127"/>
      <c r="BA6" s="130"/>
      <c r="BB6" s="127"/>
      <c r="BC6" s="130"/>
      <c r="BD6" s="127"/>
      <c r="BE6" s="125"/>
      <c r="BF6" s="127"/>
      <c r="BG6" s="134"/>
      <c r="BH6" s="127"/>
      <c r="BI6" s="127"/>
      <c r="BJ6" s="127"/>
      <c r="BK6" s="127"/>
      <c r="BL6" s="127"/>
      <c r="BM6" s="135"/>
      <c r="BN6" s="136"/>
      <c r="BO6" s="129"/>
      <c r="BP6" s="127"/>
      <c r="BQ6" s="130"/>
      <c r="BR6" s="127"/>
      <c r="BS6" s="130"/>
      <c r="BT6" s="126"/>
      <c r="BU6" s="126"/>
      <c r="BV6" s="126"/>
      <c r="BW6" s="137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35"/>
      <c r="CJ6" s="136"/>
      <c r="CK6" s="135"/>
      <c r="CL6" s="136"/>
    </row>
    <row r="7" spans="1:90" s="153" customFormat="1" ht="12.75">
      <c r="A7" s="152">
        <v>3</v>
      </c>
      <c r="B7" s="129"/>
      <c r="C7" s="125"/>
      <c r="D7" s="126"/>
      <c r="E7" s="125"/>
      <c r="F7" s="127"/>
      <c r="G7" s="125"/>
      <c r="H7" s="127"/>
      <c r="I7" s="125"/>
      <c r="J7" s="127"/>
      <c r="K7" s="125"/>
      <c r="L7" s="127"/>
      <c r="M7" s="125"/>
      <c r="N7" s="127"/>
      <c r="O7" s="128"/>
      <c r="P7" s="18"/>
      <c r="Q7" s="129"/>
      <c r="R7" s="126"/>
      <c r="S7" s="130"/>
      <c r="T7" s="126"/>
      <c r="U7" s="125"/>
      <c r="V7" s="126"/>
      <c r="W7" s="130"/>
      <c r="X7" s="126"/>
      <c r="Y7" s="125"/>
      <c r="Z7" s="126"/>
      <c r="AA7" s="125"/>
      <c r="AB7" s="126"/>
      <c r="AC7" s="125"/>
      <c r="AD7" s="131"/>
      <c r="AE7" s="128"/>
      <c r="AF7" s="18"/>
      <c r="AG7" s="132"/>
      <c r="AH7" s="126"/>
      <c r="AI7" s="125"/>
      <c r="AJ7" s="126"/>
      <c r="AK7" s="130"/>
      <c r="AL7" s="127"/>
      <c r="AM7" s="130"/>
      <c r="AN7" s="133"/>
      <c r="AO7" s="130"/>
      <c r="AP7" s="127"/>
      <c r="AQ7" s="130"/>
      <c r="AR7" s="127"/>
      <c r="AS7" s="130"/>
      <c r="AT7" s="127"/>
      <c r="AU7" s="125"/>
      <c r="AV7" s="127"/>
      <c r="AW7" s="130"/>
      <c r="AX7" s="127"/>
      <c r="AY7" s="130"/>
      <c r="AZ7" s="127"/>
      <c r="BA7" s="130"/>
      <c r="BB7" s="127"/>
      <c r="BC7" s="130"/>
      <c r="BD7" s="127"/>
      <c r="BE7" s="125"/>
      <c r="BF7" s="127"/>
      <c r="BG7" s="134"/>
      <c r="BH7" s="127"/>
      <c r="BI7" s="127"/>
      <c r="BJ7" s="127"/>
      <c r="BK7" s="127"/>
      <c r="BL7" s="127"/>
      <c r="BM7" s="135"/>
      <c r="BN7" s="136"/>
      <c r="BO7" s="129"/>
      <c r="BP7" s="127"/>
      <c r="BQ7" s="130"/>
      <c r="BR7" s="127"/>
      <c r="BS7" s="130"/>
      <c r="BT7" s="126"/>
      <c r="BU7" s="126"/>
      <c r="BV7" s="126"/>
      <c r="BW7" s="137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35"/>
      <c r="CJ7" s="136"/>
      <c r="CK7" s="135"/>
      <c r="CL7" s="136"/>
    </row>
    <row r="8" spans="1:90" s="153" customFormat="1" ht="12.75">
      <c r="A8" s="152">
        <v>4</v>
      </c>
      <c r="B8" s="129"/>
      <c r="C8" s="138"/>
      <c r="D8" s="126"/>
      <c r="E8" s="138"/>
      <c r="F8" s="139"/>
      <c r="G8" s="138"/>
      <c r="H8" s="139"/>
      <c r="I8" s="138"/>
      <c r="J8" s="139"/>
      <c r="K8" s="138"/>
      <c r="L8" s="139"/>
      <c r="M8" s="138"/>
      <c r="N8" s="139"/>
      <c r="O8" s="140"/>
      <c r="P8" s="141"/>
      <c r="Q8" s="142"/>
      <c r="R8" s="143"/>
      <c r="S8" s="130"/>
      <c r="T8" s="126"/>
      <c r="U8" s="138"/>
      <c r="V8" s="143"/>
      <c r="W8" s="144"/>
      <c r="X8" s="143"/>
      <c r="Y8" s="125"/>
      <c r="Z8" s="126"/>
      <c r="AA8" s="125"/>
      <c r="AB8" s="126"/>
      <c r="AC8" s="138"/>
      <c r="AD8" s="145"/>
      <c r="AE8" s="140"/>
      <c r="AF8" s="141"/>
      <c r="AG8" s="146"/>
      <c r="AH8" s="143"/>
      <c r="AI8" s="138"/>
      <c r="AJ8" s="143"/>
      <c r="AK8" s="130"/>
      <c r="AL8" s="127"/>
      <c r="AM8" s="130"/>
      <c r="AN8" s="133"/>
      <c r="AO8" s="130"/>
      <c r="AP8" s="127"/>
      <c r="AQ8" s="144"/>
      <c r="AR8" s="139"/>
      <c r="AS8" s="144"/>
      <c r="AT8" s="139"/>
      <c r="AU8" s="138"/>
      <c r="AV8" s="139"/>
      <c r="AW8" s="144"/>
      <c r="AX8" s="139"/>
      <c r="AY8" s="144"/>
      <c r="AZ8" s="139"/>
      <c r="BA8" s="144"/>
      <c r="BB8" s="139"/>
      <c r="BC8" s="144"/>
      <c r="BD8" s="139"/>
      <c r="BE8" s="138"/>
      <c r="BF8" s="139"/>
      <c r="BG8" s="147"/>
      <c r="BH8" s="139"/>
      <c r="BI8" s="139"/>
      <c r="BJ8" s="139"/>
      <c r="BK8" s="139"/>
      <c r="BL8" s="139"/>
      <c r="BM8" s="148"/>
      <c r="BN8" s="149"/>
      <c r="BO8" s="129"/>
      <c r="BP8" s="127"/>
      <c r="BQ8" s="130"/>
      <c r="BR8" s="127"/>
      <c r="BS8" s="130"/>
      <c r="BT8" s="126"/>
      <c r="BU8" s="143"/>
      <c r="BV8" s="143"/>
      <c r="BW8" s="150"/>
      <c r="BX8" s="143"/>
      <c r="BY8" s="143"/>
      <c r="BZ8" s="143"/>
      <c r="CA8" s="126"/>
      <c r="CB8" s="126"/>
      <c r="CC8" s="126"/>
      <c r="CD8" s="126"/>
      <c r="CE8" s="143"/>
      <c r="CF8" s="126"/>
      <c r="CG8" s="143"/>
      <c r="CH8" s="143"/>
      <c r="CI8" s="148"/>
      <c r="CJ8" s="149"/>
      <c r="CK8" s="148"/>
      <c r="CL8" s="136"/>
    </row>
    <row r="9" spans="1:90" ht="12.75">
      <c r="A9" s="154"/>
      <c r="B9" s="6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1"/>
      <c r="P9" s="37"/>
      <c r="Q9" s="62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3"/>
      <c r="AE9" s="59"/>
      <c r="AF9" s="59"/>
      <c r="AG9" s="62"/>
      <c r="AH9" s="59"/>
      <c r="AI9" s="59"/>
      <c r="AJ9" s="59"/>
      <c r="AK9" s="59"/>
      <c r="AL9" s="59"/>
      <c r="AM9" s="59"/>
      <c r="AN9" s="98"/>
      <c r="AO9" s="59"/>
      <c r="AP9" s="44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62"/>
      <c r="BP9" s="59"/>
      <c r="BQ9" s="59"/>
      <c r="BR9" s="59"/>
      <c r="BS9" s="59"/>
      <c r="BT9" s="60"/>
      <c r="BU9" s="59"/>
      <c r="BV9" s="60"/>
      <c r="BW9" s="59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44"/>
      <c r="CJ9" s="44"/>
      <c r="CK9" s="44"/>
      <c r="CL9" s="44"/>
    </row>
  </sheetData>
  <sheetProtection/>
  <mergeCells count="20">
    <mergeCell ref="CI3:CI4"/>
    <mergeCell ref="CJ3:CJ4"/>
    <mergeCell ref="A2:A4"/>
    <mergeCell ref="B2:B4"/>
    <mergeCell ref="CG3:CH3"/>
    <mergeCell ref="BY3:BY4"/>
    <mergeCell ref="BZ3:BZ4"/>
    <mergeCell ref="BO3:BX3"/>
    <mergeCell ref="CA3:CB3"/>
    <mergeCell ref="C2:CJ2"/>
    <mergeCell ref="CK2:CK4"/>
    <mergeCell ref="CL2:CL4"/>
    <mergeCell ref="C3:P3"/>
    <mergeCell ref="Q3:AF3"/>
    <mergeCell ref="AG3:AJ3"/>
    <mergeCell ref="AK3:AR3"/>
    <mergeCell ref="AS3:BD3"/>
    <mergeCell ref="BE3:BN3"/>
    <mergeCell ref="CC3:CD3"/>
    <mergeCell ref="CE3:C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0"/>
  <sheetViews>
    <sheetView zoomScalePageLayoutView="0" workbookViewId="0" topLeftCell="A1">
      <selection activeCell="F14" sqref="F14"/>
    </sheetView>
  </sheetViews>
  <sheetFormatPr defaultColWidth="9.140625" defaultRowHeight="15"/>
  <sheetData>
    <row r="2" spans="1:46" ht="29.25" customHeight="1">
      <c r="A2" s="253" t="s">
        <v>20</v>
      </c>
      <c r="B2" s="254" t="s">
        <v>1</v>
      </c>
      <c r="C2" s="262" t="s">
        <v>92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  <c r="AS2" s="239" t="s">
        <v>36</v>
      </c>
      <c r="AT2" s="242" t="s">
        <v>37</v>
      </c>
    </row>
    <row r="3" spans="1:46" ht="26.25" customHeight="1">
      <c r="A3" s="253"/>
      <c r="B3" s="260"/>
      <c r="C3" s="245" t="s">
        <v>38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8" t="s">
        <v>39</v>
      </c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65" t="s">
        <v>94</v>
      </c>
      <c r="AH3" s="266"/>
      <c r="AI3" s="266"/>
      <c r="AJ3" s="266"/>
      <c r="AK3" s="266"/>
      <c r="AL3" s="266"/>
      <c r="AM3" s="266"/>
      <c r="AN3" s="266"/>
      <c r="AO3" s="266"/>
      <c r="AP3" s="267"/>
      <c r="AQ3" s="251" t="s">
        <v>36</v>
      </c>
      <c r="AR3" s="242" t="s">
        <v>37</v>
      </c>
      <c r="AS3" s="240"/>
      <c r="AT3" s="243"/>
    </row>
    <row r="4" spans="1:46" ht="127.5" customHeight="1">
      <c r="A4" s="253"/>
      <c r="B4" s="261"/>
      <c r="C4" s="14" t="s">
        <v>47</v>
      </c>
      <c r="D4" s="15" t="s">
        <v>85</v>
      </c>
      <c r="E4" s="14" t="s">
        <v>48</v>
      </c>
      <c r="F4" s="15" t="s">
        <v>85</v>
      </c>
      <c r="G4" s="16" t="s">
        <v>49</v>
      </c>
      <c r="H4" s="15" t="s">
        <v>85</v>
      </c>
      <c r="I4" s="14" t="s">
        <v>50</v>
      </c>
      <c r="J4" s="15" t="s">
        <v>85</v>
      </c>
      <c r="K4" s="16" t="s">
        <v>51</v>
      </c>
      <c r="L4" s="15" t="s">
        <v>85</v>
      </c>
      <c r="M4" s="16" t="s">
        <v>52</v>
      </c>
      <c r="N4" s="15" t="s">
        <v>85</v>
      </c>
      <c r="O4" s="17" t="s">
        <v>36</v>
      </c>
      <c r="P4" s="18" t="s">
        <v>37</v>
      </c>
      <c r="Q4" s="19" t="s">
        <v>53</v>
      </c>
      <c r="R4" s="15" t="s">
        <v>85</v>
      </c>
      <c r="S4" s="20" t="s">
        <v>54</v>
      </c>
      <c r="T4" s="15" t="s">
        <v>85</v>
      </c>
      <c r="U4" s="21" t="s">
        <v>55</v>
      </c>
      <c r="V4" s="15" t="s">
        <v>85</v>
      </c>
      <c r="W4" s="20" t="s">
        <v>56</v>
      </c>
      <c r="X4" s="15" t="s">
        <v>85</v>
      </c>
      <c r="Y4" s="21" t="s">
        <v>57</v>
      </c>
      <c r="Z4" s="15" t="s">
        <v>85</v>
      </c>
      <c r="AA4" s="21" t="s">
        <v>58</v>
      </c>
      <c r="AB4" s="15" t="s">
        <v>85</v>
      </c>
      <c r="AC4" s="21" t="s">
        <v>39</v>
      </c>
      <c r="AD4" s="15" t="s">
        <v>85</v>
      </c>
      <c r="AE4" s="17" t="s">
        <v>36</v>
      </c>
      <c r="AF4" s="18" t="s">
        <v>37</v>
      </c>
      <c r="AG4" s="27" t="s">
        <v>26</v>
      </c>
      <c r="AH4" s="28" t="s">
        <v>74</v>
      </c>
      <c r="AI4" s="29" t="s">
        <v>27</v>
      </c>
      <c r="AJ4" s="28" t="s">
        <v>75</v>
      </c>
      <c r="AK4" s="30" t="s">
        <v>76</v>
      </c>
      <c r="AL4" s="28" t="s">
        <v>74</v>
      </c>
      <c r="AM4" s="24" t="s">
        <v>77</v>
      </c>
      <c r="AN4" s="23" t="s">
        <v>78</v>
      </c>
      <c r="AO4" s="31" t="s">
        <v>79</v>
      </c>
      <c r="AP4" s="32" t="s">
        <v>75</v>
      </c>
      <c r="AQ4" s="252"/>
      <c r="AR4" s="244"/>
      <c r="AS4" s="241"/>
      <c r="AT4" s="244"/>
    </row>
    <row r="5" spans="1:46" ht="14.25">
      <c r="A5" s="1"/>
      <c r="B5" s="64"/>
      <c r="C5" s="33"/>
      <c r="D5" s="34"/>
      <c r="E5" s="33"/>
      <c r="F5" s="35"/>
      <c r="G5" s="33"/>
      <c r="H5" s="35"/>
      <c r="I5" s="33"/>
      <c r="J5" s="35"/>
      <c r="K5" s="33"/>
      <c r="L5" s="35"/>
      <c r="M5" s="33"/>
      <c r="N5" s="35"/>
      <c r="O5" s="36"/>
      <c r="P5" s="37"/>
      <c r="Q5" s="38"/>
      <c r="R5" s="34"/>
      <c r="S5" s="39"/>
      <c r="T5" s="34"/>
      <c r="U5" s="33"/>
      <c r="V5" s="34"/>
      <c r="W5" s="39"/>
      <c r="X5" s="34"/>
      <c r="Y5" s="33"/>
      <c r="Z5" s="34"/>
      <c r="AA5" s="33"/>
      <c r="AB5" s="34"/>
      <c r="AC5" s="33"/>
      <c r="AD5" s="40"/>
      <c r="AE5" s="36"/>
      <c r="AF5" s="37"/>
      <c r="AG5" s="38"/>
      <c r="AH5" s="35"/>
      <c r="AI5" s="39"/>
      <c r="AJ5" s="35"/>
      <c r="AK5" s="39"/>
      <c r="AL5" s="34"/>
      <c r="AM5" s="34"/>
      <c r="AN5" s="34"/>
      <c r="AO5" s="45"/>
      <c r="AP5" s="34"/>
      <c r="AQ5" s="43"/>
      <c r="AR5" s="44"/>
      <c r="AS5" s="43"/>
      <c r="AT5" s="44"/>
    </row>
    <row r="6" spans="1:46" ht="14.25">
      <c r="A6" s="1"/>
      <c r="B6" s="64"/>
      <c r="C6" s="33"/>
      <c r="D6" s="34"/>
      <c r="E6" s="33"/>
      <c r="F6" s="35"/>
      <c r="G6" s="33"/>
      <c r="H6" s="35"/>
      <c r="I6" s="33"/>
      <c r="J6" s="35"/>
      <c r="K6" s="33"/>
      <c r="L6" s="35"/>
      <c r="M6" s="33"/>
      <c r="N6" s="35"/>
      <c r="O6" s="36"/>
      <c r="P6" s="37"/>
      <c r="Q6" s="38"/>
      <c r="R6" s="34"/>
      <c r="S6" s="39"/>
      <c r="T6" s="34"/>
      <c r="U6" s="33"/>
      <c r="V6" s="34"/>
      <c r="W6" s="39"/>
      <c r="X6" s="34"/>
      <c r="Y6" s="33"/>
      <c r="Z6" s="34"/>
      <c r="AA6" s="33"/>
      <c r="AB6" s="34"/>
      <c r="AC6" s="33"/>
      <c r="AD6" s="40"/>
      <c r="AE6" s="36"/>
      <c r="AF6" s="37"/>
      <c r="AG6" s="38"/>
      <c r="AH6" s="35"/>
      <c r="AI6" s="39"/>
      <c r="AJ6" s="35"/>
      <c r="AK6" s="39"/>
      <c r="AL6" s="34"/>
      <c r="AM6" s="34"/>
      <c r="AN6" s="34"/>
      <c r="AO6" s="45"/>
      <c r="AP6" s="34"/>
      <c r="AQ6" s="43"/>
      <c r="AR6" s="44"/>
      <c r="AS6" s="43"/>
      <c r="AT6" s="44"/>
    </row>
    <row r="7" spans="1:46" ht="14.25">
      <c r="A7" s="1"/>
      <c r="B7" s="64"/>
      <c r="C7" s="33"/>
      <c r="D7" s="34"/>
      <c r="E7" s="33"/>
      <c r="F7" s="35"/>
      <c r="G7" s="33"/>
      <c r="H7" s="35"/>
      <c r="I7" s="33"/>
      <c r="J7" s="35"/>
      <c r="K7" s="33"/>
      <c r="L7" s="35"/>
      <c r="M7" s="33"/>
      <c r="N7" s="35"/>
      <c r="O7" s="36"/>
      <c r="P7" s="37"/>
      <c r="Q7" s="38"/>
      <c r="R7" s="34"/>
      <c r="S7" s="39"/>
      <c r="T7" s="34"/>
      <c r="U7" s="33"/>
      <c r="V7" s="34"/>
      <c r="W7" s="39"/>
      <c r="X7" s="34"/>
      <c r="Y7" s="33"/>
      <c r="Z7" s="34"/>
      <c r="AA7" s="33"/>
      <c r="AB7" s="34"/>
      <c r="AC7" s="33"/>
      <c r="AD7" s="40"/>
      <c r="AE7" s="36"/>
      <c r="AF7" s="37"/>
      <c r="AG7" s="38"/>
      <c r="AH7" s="35"/>
      <c r="AI7" s="39"/>
      <c r="AJ7" s="35"/>
      <c r="AK7" s="39"/>
      <c r="AL7" s="34"/>
      <c r="AM7" s="34"/>
      <c r="AN7" s="34"/>
      <c r="AO7" s="45"/>
      <c r="AP7" s="34"/>
      <c r="AQ7" s="43"/>
      <c r="AR7" s="44"/>
      <c r="AS7" s="43"/>
      <c r="AT7" s="44"/>
    </row>
    <row r="8" spans="1:46" ht="14.25">
      <c r="A8" s="1"/>
      <c r="B8" s="65"/>
      <c r="C8" s="46"/>
      <c r="D8" s="47"/>
      <c r="E8" s="46"/>
      <c r="F8" s="48"/>
      <c r="G8" s="46"/>
      <c r="H8" s="48"/>
      <c r="I8" s="46"/>
      <c r="J8" s="48"/>
      <c r="K8" s="46"/>
      <c r="L8" s="48"/>
      <c r="M8" s="46"/>
      <c r="N8" s="48"/>
      <c r="O8" s="49"/>
      <c r="P8" s="50"/>
      <c r="Q8" s="51"/>
      <c r="R8" s="47"/>
      <c r="S8" s="52"/>
      <c r="T8" s="47"/>
      <c r="U8" s="46"/>
      <c r="V8" s="47"/>
      <c r="W8" s="52"/>
      <c r="X8" s="47"/>
      <c r="Y8" s="46"/>
      <c r="Z8" s="47"/>
      <c r="AA8" s="46"/>
      <c r="AB8" s="47"/>
      <c r="AC8" s="46"/>
      <c r="AD8" s="53"/>
      <c r="AE8" s="49"/>
      <c r="AF8" s="50"/>
      <c r="AG8" s="51"/>
      <c r="AH8" s="48"/>
      <c r="AI8" s="52"/>
      <c r="AJ8" s="48"/>
      <c r="AK8" s="52"/>
      <c r="AL8" s="47"/>
      <c r="AM8" s="47"/>
      <c r="AN8" s="47"/>
      <c r="AO8" s="58"/>
      <c r="AP8" s="47"/>
      <c r="AQ8" s="56"/>
      <c r="AR8" s="57"/>
      <c r="AS8" s="56"/>
      <c r="AT8" s="57"/>
    </row>
    <row r="9" spans="1:46" ht="14.25">
      <c r="A9" s="1"/>
      <c r="B9" s="65"/>
      <c r="C9" s="46"/>
      <c r="D9" s="47"/>
      <c r="E9" s="46"/>
      <c r="F9" s="48"/>
      <c r="G9" s="46"/>
      <c r="H9" s="48"/>
      <c r="I9" s="46"/>
      <c r="J9" s="48"/>
      <c r="K9" s="46"/>
      <c r="L9" s="48"/>
      <c r="M9" s="46"/>
      <c r="N9" s="48"/>
      <c r="O9" s="49"/>
      <c r="P9" s="50"/>
      <c r="Q9" s="51"/>
      <c r="R9" s="47"/>
      <c r="S9" s="52"/>
      <c r="T9" s="47"/>
      <c r="U9" s="46"/>
      <c r="V9" s="47"/>
      <c r="W9" s="52"/>
      <c r="X9" s="47"/>
      <c r="Y9" s="46"/>
      <c r="Z9" s="47"/>
      <c r="AA9" s="46"/>
      <c r="AB9" s="47"/>
      <c r="AC9" s="46"/>
      <c r="AD9" s="53"/>
      <c r="AE9" s="49"/>
      <c r="AF9" s="50"/>
      <c r="AG9" s="51"/>
      <c r="AH9" s="48"/>
      <c r="AI9" s="52"/>
      <c r="AJ9" s="48"/>
      <c r="AK9" s="52"/>
      <c r="AL9" s="47"/>
      <c r="AM9" s="47"/>
      <c r="AN9" s="47"/>
      <c r="AO9" s="58"/>
      <c r="AP9" s="47"/>
      <c r="AQ9" s="56"/>
      <c r="AR9" s="57"/>
      <c r="AS9" s="56"/>
      <c r="AT9" s="57"/>
    </row>
    <row r="10" spans="1:46" ht="14.25">
      <c r="A10" s="1"/>
      <c r="B10" s="66" t="s">
        <v>34</v>
      </c>
      <c r="C10" s="59">
        <f aca="true" t="shared" si="0" ref="C10:N10">SUM(C5:C9)</f>
        <v>0</v>
      </c>
      <c r="D10" s="59">
        <f t="shared" si="0"/>
        <v>0</v>
      </c>
      <c r="E10" s="59">
        <f t="shared" si="0"/>
        <v>0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61"/>
      <c r="P10" s="37"/>
      <c r="Q10" s="62">
        <f aca="true" t="shared" si="1" ref="Q10:AD10">SUM(Q5:Q9)</f>
        <v>0</v>
      </c>
      <c r="R10" s="59">
        <f t="shared" si="1"/>
        <v>0</v>
      </c>
      <c r="S10" s="59">
        <f t="shared" si="1"/>
        <v>0</v>
      </c>
      <c r="T10" s="59">
        <f t="shared" si="1"/>
        <v>0</v>
      </c>
      <c r="U10" s="59">
        <f t="shared" si="1"/>
        <v>0</v>
      </c>
      <c r="V10" s="59">
        <f t="shared" si="1"/>
        <v>0</v>
      </c>
      <c r="W10" s="59">
        <f t="shared" si="1"/>
        <v>0</v>
      </c>
      <c r="X10" s="59">
        <f t="shared" si="1"/>
        <v>0</v>
      </c>
      <c r="Y10" s="59">
        <f t="shared" si="1"/>
        <v>0</v>
      </c>
      <c r="Z10" s="59">
        <f t="shared" si="1"/>
        <v>0</v>
      </c>
      <c r="AA10" s="59">
        <f t="shared" si="1"/>
        <v>0</v>
      </c>
      <c r="AB10" s="59">
        <f t="shared" si="1"/>
        <v>0</v>
      </c>
      <c r="AC10" s="59">
        <f t="shared" si="1"/>
        <v>0</v>
      </c>
      <c r="AD10" s="63">
        <f t="shared" si="1"/>
        <v>0</v>
      </c>
      <c r="AE10" s="59"/>
      <c r="AF10" s="59"/>
      <c r="AG10" s="62">
        <f aca="true" t="shared" si="2" ref="AG10:AP10">SUM(AG5:AG9)</f>
        <v>0</v>
      </c>
      <c r="AH10" s="59">
        <f t="shared" si="2"/>
        <v>0</v>
      </c>
      <c r="AI10" s="59">
        <f t="shared" si="2"/>
        <v>0</v>
      </c>
      <c r="AJ10" s="59">
        <f t="shared" si="2"/>
        <v>0</v>
      </c>
      <c r="AK10" s="59">
        <f t="shared" si="2"/>
        <v>0</v>
      </c>
      <c r="AL10" s="60">
        <f t="shared" si="2"/>
        <v>0</v>
      </c>
      <c r="AM10" s="59">
        <f t="shared" si="2"/>
        <v>0</v>
      </c>
      <c r="AN10" s="60">
        <f t="shared" si="2"/>
        <v>0</v>
      </c>
      <c r="AO10" s="59">
        <f t="shared" si="2"/>
        <v>0</v>
      </c>
      <c r="AP10" s="60">
        <f t="shared" si="2"/>
        <v>0</v>
      </c>
      <c r="AQ10" s="44"/>
      <c r="AR10" s="44"/>
      <c r="AS10" s="44"/>
      <c r="AT10" s="44"/>
    </row>
  </sheetData>
  <sheetProtection/>
  <mergeCells count="10">
    <mergeCell ref="A2:A4"/>
    <mergeCell ref="B2:B4"/>
    <mergeCell ref="C2:AR2"/>
    <mergeCell ref="AS2:AS4"/>
    <mergeCell ref="AT2:AT4"/>
    <mergeCell ref="C3:P3"/>
    <mergeCell ref="Q3:AF3"/>
    <mergeCell ref="AQ3:AQ4"/>
    <mergeCell ref="AR3:AR4"/>
    <mergeCell ref="AG3:A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16"/>
  <sheetViews>
    <sheetView zoomScale="90" zoomScaleNormal="90" zoomScalePageLayoutView="0" workbookViewId="0" topLeftCell="A1">
      <selection activeCell="F21" sqref="F21"/>
    </sheetView>
  </sheetViews>
  <sheetFormatPr defaultColWidth="9.140625" defaultRowHeight="15"/>
  <sheetData>
    <row r="2" spans="1:38" ht="15">
      <c r="A2" s="253" t="s">
        <v>20</v>
      </c>
      <c r="B2" s="254" t="s">
        <v>1</v>
      </c>
      <c r="C2" s="263" t="s">
        <v>93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39" t="s">
        <v>36</v>
      </c>
      <c r="AL2" s="242" t="s">
        <v>37</v>
      </c>
    </row>
    <row r="3" spans="1:38" ht="29.25" customHeight="1">
      <c r="A3" s="253"/>
      <c r="B3" s="260"/>
      <c r="C3" s="248" t="s">
        <v>40</v>
      </c>
      <c r="D3" s="248"/>
      <c r="E3" s="248"/>
      <c r="F3" s="248"/>
      <c r="G3" s="248" t="s">
        <v>41</v>
      </c>
      <c r="H3" s="248"/>
      <c r="I3" s="248"/>
      <c r="J3" s="248"/>
      <c r="K3" s="248"/>
      <c r="L3" s="248"/>
      <c r="M3" s="248"/>
      <c r="N3" s="248"/>
      <c r="O3" s="248" t="s">
        <v>42</v>
      </c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 t="s">
        <v>43</v>
      </c>
      <c r="AB3" s="248"/>
      <c r="AC3" s="248"/>
      <c r="AD3" s="248"/>
      <c r="AE3" s="248"/>
      <c r="AF3" s="248"/>
      <c r="AG3" s="248"/>
      <c r="AH3" s="248"/>
      <c r="AI3" s="248"/>
      <c r="AJ3" s="248"/>
      <c r="AK3" s="240"/>
      <c r="AL3" s="243"/>
    </row>
    <row r="4" spans="1:38" ht="99">
      <c r="A4" s="253"/>
      <c r="B4" s="261"/>
      <c r="C4" s="22" t="s">
        <v>59</v>
      </c>
      <c r="D4" s="15" t="s">
        <v>85</v>
      </c>
      <c r="E4" s="24" t="s">
        <v>59</v>
      </c>
      <c r="F4" s="15" t="s">
        <v>85</v>
      </c>
      <c r="G4" s="25" t="s">
        <v>60</v>
      </c>
      <c r="H4" s="15" t="s">
        <v>85</v>
      </c>
      <c r="I4" s="25" t="s">
        <v>61</v>
      </c>
      <c r="J4" s="15" t="s">
        <v>85</v>
      </c>
      <c r="K4" s="25" t="s">
        <v>62</v>
      </c>
      <c r="L4" s="15" t="s">
        <v>85</v>
      </c>
      <c r="M4" s="25" t="s">
        <v>63</v>
      </c>
      <c r="N4" s="15" t="s">
        <v>85</v>
      </c>
      <c r="O4" s="25" t="s">
        <v>64</v>
      </c>
      <c r="P4" s="15" t="s">
        <v>85</v>
      </c>
      <c r="Q4" s="24" t="s">
        <v>65</v>
      </c>
      <c r="R4" s="15" t="s">
        <v>85</v>
      </c>
      <c r="S4" s="25" t="s">
        <v>66</v>
      </c>
      <c r="T4" s="15" t="s">
        <v>85</v>
      </c>
      <c r="U4" s="25" t="s">
        <v>67</v>
      </c>
      <c r="V4" s="15" t="s">
        <v>85</v>
      </c>
      <c r="W4" s="25" t="s">
        <v>68</v>
      </c>
      <c r="X4" s="15" t="s">
        <v>85</v>
      </c>
      <c r="Y4" s="25" t="s">
        <v>69</v>
      </c>
      <c r="Z4" s="15" t="s">
        <v>85</v>
      </c>
      <c r="AA4" s="24" t="s">
        <v>70</v>
      </c>
      <c r="AB4" s="15" t="s">
        <v>85</v>
      </c>
      <c r="AC4" s="26" t="s">
        <v>71</v>
      </c>
      <c r="AD4" s="15" t="s">
        <v>85</v>
      </c>
      <c r="AE4" s="26" t="s">
        <v>72</v>
      </c>
      <c r="AF4" s="15" t="s">
        <v>85</v>
      </c>
      <c r="AG4" s="26" t="s">
        <v>73</v>
      </c>
      <c r="AH4" s="15" t="s">
        <v>85</v>
      </c>
      <c r="AI4" s="17" t="s">
        <v>36</v>
      </c>
      <c r="AJ4" s="18" t="s">
        <v>37</v>
      </c>
      <c r="AK4" s="241"/>
      <c r="AL4" s="244"/>
    </row>
    <row r="5" spans="1:38" ht="14.25">
      <c r="A5" s="1"/>
      <c r="B5" s="64"/>
      <c r="C5" s="41"/>
      <c r="D5" s="34"/>
      <c r="E5" s="33"/>
      <c r="F5" s="34"/>
      <c r="G5" s="39"/>
      <c r="H5" s="35"/>
      <c r="I5" s="39"/>
      <c r="J5" s="35"/>
      <c r="K5" s="39"/>
      <c r="L5" s="35"/>
      <c r="M5" s="39"/>
      <c r="N5" s="35"/>
      <c r="O5" s="39"/>
      <c r="P5" s="35"/>
      <c r="Q5" s="33"/>
      <c r="R5" s="35"/>
      <c r="S5" s="39"/>
      <c r="T5" s="35"/>
      <c r="U5" s="39"/>
      <c r="V5" s="35"/>
      <c r="W5" s="39"/>
      <c r="X5" s="35"/>
      <c r="Y5" s="39"/>
      <c r="Z5" s="35"/>
      <c r="AA5" s="33"/>
      <c r="AB5" s="35"/>
      <c r="AC5" s="42"/>
      <c r="AD5" s="35"/>
      <c r="AE5" s="35"/>
      <c r="AF5" s="35"/>
      <c r="AG5" s="35"/>
      <c r="AH5" s="35"/>
      <c r="AI5" s="43"/>
      <c r="AJ5" s="44"/>
      <c r="AK5" s="43"/>
      <c r="AL5" s="44"/>
    </row>
    <row r="6" spans="1:38" ht="14.25">
      <c r="A6" s="1"/>
      <c r="B6" s="64"/>
      <c r="C6" s="41"/>
      <c r="D6" s="34"/>
      <c r="E6" s="33"/>
      <c r="F6" s="34"/>
      <c r="G6" s="39"/>
      <c r="H6" s="35"/>
      <c r="I6" s="39"/>
      <c r="J6" s="35"/>
      <c r="K6" s="39"/>
      <c r="L6" s="35"/>
      <c r="M6" s="39"/>
      <c r="N6" s="35"/>
      <c r="O6" s="39"/>
      <c r="P6" s="35"/>
      <c r="Q6" s="33"/>
      <c r="R6" s="35"/>
      <c r="S6" s="39"/>
      <c r="T6" s="35"/>
      <c r="U6" s="39"/>
      <c r="V6" s="35"/>
      <c r="W6" s="39"/>
      <c r="X6" s="35"/>
      <c r="Y6" s="39"/>
      <c r="Z6" s="35"/>
      <c r="AA6" s="33"/>
      <c r="AB6" s="35"/>
      <c r="AC6" s="42"/>
      <c r="AD6" s="35"/>
      <c r="AE6" s="35"/>
      <c r="AF6" s="35"/>
      <c r="AG6" s="35"/>
      <c r="AH6" s="35"/>
      <c r="AI6" s="43"/>
      <c r="AJ6" s="44"/>
      <c r="AK6" s="43"/>
      <c r="AL6" s="44"/>
    </row>
    <row r="7" spans="1:38" ht="14.25">
      <c r="A7" s="1"/>
      <c r="B7" s="64"/>
      <c r="C7" s="41"/>
      <c r="D7" s="34"/>
      <c r="E7" s="33"/>
      <c r="F7" s="34"/>
      <c r="G7" s="39"/>
      <c r="H7" s="35"/>
      <c r="I7" s="39"/>
      <c r="J7" s="35"/>
      <c r="K7" s="39"/>
      <c r="L7" s="35"/>
      <c r="M7" s="39"/>
      <c r="N7" s="35"/>
      <c r="O7" s="39"/>
      <c r="P7" s="35"/>
      <c r="Q7" s="33"/>
      <c r="R7" s="35"/>
      <c r="S7" s="39"/>
      <c r="T7" s="35"/>
      <c r="U7" s="39"/>
      <c r="V7" s="35"/>
      <c r="W7" s="39"/>
      <c r="X7" s="35"/>
      <c r="Y7" s="39"/>
      <c r="Z7" s="35"/>
      <c r="AA7" s="33"/>
      <c r="AB7" s="35"/>
      <c r="AC7" s="42"/>
      <c r="AD7" s="35"/>
      <c r="AE7" s="35"/>
      <c r="AF7" s="35"/>
      <c r="AG7" s="35"/>
      <c r="AH7" s="35"/>
      <c r="AI7" s="43"/>
      <c r="AJ7" s="44"/>
      <c r="AK7" s="43"/>
      <c r="AL7" s="44"/>
    </row>
    <row r="8" spans="1:38" ht="14.25">
      <c r="A8" s="1"/>
      <c r="B8" s="65"/>
      <c r="C8" s="54"/>
      <c r="D8" s="47"/>
      <c r="E8" s="46"/>
      <c r="F8" s="47"/>
      <c r="G8" s="52"/>
      <c r="H8" s="48"/>
      <c r="I8" s="52"/>
      <c r="J8" s="48"/>
      <c r="K8" s="52"/>
      <c r="L8" s="48"/>
      <c r="M8" s="52"/>
      <c r="N8" s="48"/>
      <c r="O8" s="52"/>
      <c r="P8" s="48"/>
      <c r="Q8" s="46"/>
      <c r="R8" s="48"/>
      <c r="S8" s="52"/>
      <c r="T8" s="48"/>
      <c r="U8" s="52"/>
      <c r="V8" s="48"/>
      <c r="W8" s="52"/>
      <c r="X8" s="48"/>
      <c r="Y8" s="52"/>
      <c r="Z8" s="48"/>
      <c r="AA8" s="46"/>
      <c r="AB8" s="48"/>
      <c r="AC8" s="55"/>
      <c r="AD8" s="48"/>
      <c r="AE8" s="48"/>
      <c r="AF8" s="48"/>
      <c r="AG8" s="48"/>
      <c r="AH8" s="48"/>
      <c r="AI8" s="56"/>
      <c r="AJ8" s="57"/>
      <c r="AK8" s="56"/>
      <c r="AL8" s="57"/>
    </row>
    <row r="9" spans="1:38" ht="14.25">
      <c r="A9" s="1"/>
      <c r="B9" s="65"/>
      <c r="C9" s="54"/>
      <c r="D9" s="47"/>
      <c r="E9" s="46"/>
      <c r="F9" s="47"/>
      <c r="G9" s="52"/>
      <c r="H9" s="48"/>
      <c r="I9" s="52"/>
      <c r="J9" s="48"/>
      <c r="K9" s="52"/>
      <c r="L9" s="48"/>
      <c r="M9" s="52"/>
      <c r="N9" s="48"/>
      <c r="O9" s="52"/>
      <c r="P9" s="48"/>
      <c r="Q9" s="46"/>
      <c r="R9" s="48"/>
      <c r="S9" s="52"/>
      <c r="T9" s="48"/>
      <c r="U9" s="52"/>
      <c r="V9" s="48"/>
      <c r="W9" s="52"/>
      <c r="X9" s="48"/>
      <c r="Y9" s="52"/>
      <c r="Z9" s="48"/>
      <c r="AA9" s="46"/>
      <c r="AB9" s="48"/>
      <c r="AC9" s="55"/>
      <c r="AD9" s="48"/>
      <c r="AE9" s="48"/>
      <c r="AF9" s="48"/>
      <c r="AG9" s="55"/>
      <c r="AH9" s="48"/>
      <c r="AI9" s="56"/>
      <c r="AJ9" s="57"/>
      <c r="AK9" s="56"/>
      <c r="AL9" s="57"/>
    </row>
    <row r="10" spans="1:38" ht="14.25">
      <c r="A10" s="1"/>
      <c r="B10" s="65"/>
      <c r="C10" s="54"/>
      <c r="D10" s="47"/>
      <c r="E10" s="46"/>
      <c r="F10" s="47"/>
      <c r="G10" s="52"/>
      <c r="H10" s="48"/>
      <c r="I10" s="52"/>
      <c r="J10" s="48"/>
      <c r="K10" s="52"/>
      <c r="L10" s="48"/>
      <c r="M10" s="52"/>
      <c r="N10" s="48"/>
      <c r="O10" s="52"/>
      <c r="P10" s="48"/>
      <c r="Q10" s="46"/>
      <c r="R10" s="48"/>
      <c r="S10" s="52"/>
      <c r="T10" s="48"/>
      <c r="U10" s="52"/>
      <c r="V10" s="48"/>
      <c r="W10" s="52"/>
      <c r="X10" s="48"/>
      <c r="Y10" s="52"/>
      <c r="Z10" s="48"/>
      <c r="AA10" s="46"/>
      <c r="AB10" s="48"/>
      <c r="AC10" s="55"/>
      <c r="AD10" s="48"/>
      <c r="AE10" s="48"/>
      <c r="AF10" s="48"/>
      <c r="AG10" s="55"/>
      <c r="AH10" s="48"/>
      <c r="AI10" s="56"/>
      <c r="AJ10" s="57"/>
      <c r="AK10" s="56"/>
      <c r="AL10" s="57"/>
    </row>
    <row r="11" spans="1:38" ht="14.25">
      <c r="A11" s="1"/>
      <c r="B11" s="65"/>
      <c r="C11" s="54"/>
      <c r="D11" s="47"/>
      <c r="E11" s="46"/>
      <c r="F11" s="47"/>
      <c r="G11" s="52"/>
      <c r="H11" s="48"/>
      <c r="I11" s="52"/>
      <c r="J11" s="48"/>
      <c r="K11" s="52"/>
      <c r="L11" s="48"/>
      <c r="M11" s="52"/>
      <c r="N11" s="48"/>
      <c r="O11" s="52"/>
      <c r="P11" s="48"/>
      <c r="Q11" s="46"/>
      <c r="R11" s="48"/>
      <c r="S11" s="52"/>
      <c r="T11" s="48"/>
      <c r="U11" s="52"/>
      <c r="V11" s="48"/>
      <c r="W11" s="52"/>
      <c r="X11" s="48"/>
      <c r="Y11" s="52"/>
      <c r="Z11" s="48"/>
      <c r="AA11" s="46"/>
      <c r="AB11" s="48"/>
      <c r="AC11" s="55"/>
      <c r="AD11" s="48"/>
      <c r="AE11" s="48"/>
      <c r="AF11" s="48"/>
      <c r="AG11" s="55"/>
      <c r="AH11" s="48"/>
      <c r="AI11" s="56"/>
      <c r="AJ11" s="57"/>
      <c r="AK11" s="56"/>
      <c r="AL11" s="57"/>
    </row>
    <row r="12" spans="1:38" ht="14.25">
      <c r="A12" s="1"/>
      <c r="B12" s="65"/>
      <c r="C12" s="54"/>
      <c r="D12" s="47"/>
      <c r="E12" s="46"/>
      <c r="F12" s="47"/>
      <c r="G12" s="52"/>
      <c r="H12" s="48"/>
      <c r="I12" s="52"/>
      <c r="J12" s="48"/>
      <c r="K12" s="52"/>
      <c r="L12" s="48"/>
      <c r="M12" s="52"/>
      <c r="N12" s="48"/>
      <c r="O12" s="52"/>
      <c r="P12" s="48"/>
      <c r="Q12" s="46"/>
      <c r="R12" s="48"/>
      <c r="S12" s="52"/>
      <c r="T12" s="48"/>
      <c r="U12" s="52"/>
      <c r="V12" s="48"/>
      <c r="W12" s="52"/>
      <c r="X12" s="48"/>
      <c r="Y12" s="52"/>
      <c r="Z12" s="48"/>
      <c r="AA12" s="46"/>
      <c r="AB12" s="48"/>
      <c r="AC12" s="55"/>
      <c r="AD12" s="48"/>
      <c r="AE12" s="48"/>
      <c r="AF12" s="48"/>
      <c r="AG12" s="55"/>
      <c r="AH12" s="48"/>
      <c r="AI12" s="56"/>
      <c r="AJ12" s="57"/>
      <c r="AK12" s="56"/>
      <c r="AL12" s="57"/>
    </row>
    <row r="13" spans="1:38" ht="14.25">
      <c r="A13" s="1"/>
      <c r="B13" s="65"/>
      <c r="C13" s="54"/>
      <c r="D13" s="47"/>
      <c r="E13" s="46"/>
      <c r="F13" s="47"/>
      <c r="G13" s="52"/>
      <c r="H13" s="48"/>
      <c r="I13" s="52"/>
      <c r="J13" s="48"/>
      <c r="K13" s="52"/>
      <c r="L13" s="48"/>
      <c r="M13" s="52"/>
      <c r="N13" s="48"/>
      <c r="O13" s="52"/>
      <c r="P13" s="48"/>
      <c r="Q13" s="46"/>
      <c r="R13" s="48"/>
      <c r="S13" s="52"/>
      <c r="T13" s="48"/>
      <c r="U13" s="52"/>
      <c r="V13" s="48"/>
      <c r="W13" s="52"/>
      <c r="X13" s="48"/>
      <c r="Y13" s="52"/>
      <c r="Z13" s="48"/>
      <c r="AA13" s="46"/>
      <c r="AB13" s="48"/>
      <c r="AC13" s="55"/>
      <c r="AD13" s="48"/>
      <c r="AE13" s="48"/>
      <c r="AF13" s="48"/>
      <c r="AG13" s="55"/>
      <c r="AH13" s="48"/>
      <c r="AI13" s="56"/>
      <c r="AJ13" s="57"/>
      <c r="AK13" s="56"/>
      <c r="AL13" s="57"/>
    </row>
    <row r="14" spans="1:38" ht="14.25">
      <c r="A14" s="1"/>
      <c r="B14" s="65"/>
      <c r="C14" s="54"/>
      <c r="D14" s="47"/>
      <c r="E14" s="46"/>
      <c r="F14" s="47"/>
      <c r="G14" s="52"/>
      <c r="H14" s="48"/>
      <c r="I14" s="52"/>
      <c r="J14" s="48"/>
      <c r="K14" s="52"/>
      <c r="L14" s="48"/>
      <c r="M14" s="52"/>
      <c r="N14" s="48"/>
      <c r="O14" s="52"/>
      <c r="P14" s="48"/>
      <c r="Q14" s="46"/>
      <c r="R14" s="48"/>
      <c r="S14" s="52"/>
      <c r="T14" s="48"/>
      <c r="U14" s="52"/>
      <c r="V14" s="48"/>
      <c r="W14" s="52"/>
      <c r="X14" s="48"/>
      <c r="Y14" s="52"/>
      <c r="Z14" s="48"/>
      <c r="AA14" s="46"/>
      <c r="AB14" s="48"/>
      <c r="AC14" s="55"/>
      <c r="AD14" s="48"/>
      <c r="AE14" s="48"/>
      <c r="AF14" s="48"/>
      <c r="AG14" s="55"/>
      <c r="AH14" s="48"/>
      <c r="AI14" s="56"/>
      <c r="AJ14" s="57"/>
      <c r="AK14" s="56"/>
      <c r="AL14" s="57"/>
    </row>
    <row r="15" spans="1:38" ht="14.25">
      <c r="A15" s="1"/>
      <c r="B15" s="65"/>
      <c r="C15" s="54"/>
      <c r="D15" s="47"/>
      <c r="E15" s="46"/>
      <c r="F15" s="47"/>
      <c r="G15" s="52"/>
      <c r="H15" s="48"/>
      <c r="I15" s="52"/>
      <c r="J15" s="48"/>
      <c r="K15" s="52"/>
      <c r="L15" s="48"/>
      <c r="M15" s="52"/>
      <c r="N15" s="48"/>
      <c r="O15" s="52"/>
      <c r="P15" s="48"/>
      <c r="Q15" s="46"/>
      <c r="R15" s="48"/>
      <c r="S15" s="52"/>
      <c r="T15" s="48"/>
      <c r="U15" s="52"/>
      <c r="V15" s="48"/>
      <c r="W15" s="52"/>
      <c r="X15" s="48"/>
      <c r="Y15" s="52"/>
      <c r="Z15" s="48"/>
      <c r="AA15" s="46"/>
      <c r="AB15" s="48"/>
      <c r="AC15" s="55"/>
      <c r="AD15" s="48"/>
      <c r="AE15" s="48"/>
      <c r="AF15" s="48"/>
      <c r="AG15" s="55"/>
      <c r="AH15" s="48"/>
      <c r="AI15" s="56"/>
      <c r="AJ15" s="57"/>
      <c r="AK15" s="56"/>
      <c r="AL15" s="57"/>
    </row>
    <row r="16" spans="1:38" ht="14.25">
      <c r="A16" s="1"/>
      <c r="B16" s="66" t="s">
        <v>34</v>
      </c>
      <c r="C16" s="62">
        <f aca="true" t="shared" si="0" ref="C16:AH16">SUM(C5:C15)</f>
        <v>0</v>
      </c>
      <c r="D16" s="59">
        <f t="shared" si="0"/>
        <v>0</v>
      </c>
      <c r="E16" s="59">
        <f t="shared" si="0"/>
        <v>0</v>
      </c>
      <c r="F16" s="59">
        <f t="shared" si="0"/>
        <v>0</v>
      </c>
      <c r="G16" s="59">
        <f t="shared" si="0"/>
        <v>0</v>
      </c>
      <c r="H16" s="59">
        <f t="shared" si="0"/>
        <v>0</v>
      </c>
      <c r="I16" s="59">
        <f t="shared" si="0"/>
        <v>0</v>
      </c>
      <c r="J16" s="59">
        <f t="shared" si="0"/>
        <v>0</v>
      </c>
      <c r="K16" s="59">
        <f t="shared" si="0"/>
        <v>0</v>
      </c>
      <c r="L16" s="59">
        <f t="shared" si="0"/>
        <v>0</v>
      </c>
      <c r="M16" s="59">
        <f t="shared" si="0"/>
        <v>0</v>
      </c>
      <c r="N16" s="59">
        <f t="shared" si="0"/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  <c r="U16" s="59">
        <f t="shared" si="0"/>
        <v>0</v>
      </c>
      <c r="V16" s="59">
        <f t="shared" si="0"/>
        <v>0</v>
      </c>
      <c r="W16" s="59">
        <f t="shared" si="0"/>
        <v>0</v>
      </c>
      <c r="X16" s="59">
        <f t="shared" si="0"/>
        <v>0</v>
      </c>
      <c r="Y16" s="59">
        <f t="shared" si="0"/>
        <v>0</v>
      </c>
      <c r="Z16" s="59">
        <f t="shared" si="0"/>
        <v>0</v>
      </c>
      <c r="AA16" s="59">
        <f t="shared" si="0"/>
        <v>0</v>
      </c>
      <c r="AB16" s="59">
        <f t="shared" si="0"/>
        <v>0</v>
      </c>
      <c r="AC16" s="59">
        <f t="shared" si="0"/>
        <v>0</v>
      </c>
      <c r="AD16" s="59">
        <f t="shared" si="0"/>
        <v>0</v>
      </c>
      <c r="AE16" s="59">
        <f t="shared" si="0"/>
        <v>0</v>
      </c>
      <c r="AF16" s="59">
        <f t="shared" si="0"/>
        <v>0</v>
      </c>
      <c r="AG16" s="59">
        <f t="shared" si="0"/>
        <v>0</v>
      </c>
      <c r="AH16" s="59">
        <f t="shared" si="0"/>
        <v>0</v>
      </c>
      <c r="AI16" s="59"/>
      <c r="AJ16" s="59"/>
      <c r="AK16" s="44"/>
      <c r="AL16" s="44"/>
    </row>
  </sheetData>
  <sheetProtection/>
  <mergeCells count="9">
    <mergeCell ref="A2:A4"/>
    <mergeCell ref="B2:B4"/>
    <mergeCell ref="C2:AJ2"/>
    <mergeCell ref="AK2:AK4"/>
    <mergeCell ref="AL2:AL4"/>
    <mergeCell ref="C3:F3"/>
    <mergeCell ref="G3:N3"/>
    <mergeCell ref="O3:Z3"/>
    <mergeCell ref="AA3:A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4"/>
  <sheetViews>
    <sheetView zoomScalePageLayoutView="0" workbookViewId="0" topLeftCell="A1">
      <selection activeCell="A3" sqref="A3:P4"/>
    </sheetView>
  </sheetViews>
  <sheetFormatPr defaultColWidth="9.140625" defaultRowHeight="15"/>
  <cols>
    <col min="1" max="1" width="3.00390625" style="0" customWidth="1"/>
    <col min="2" max="2" width="18.28125" style="0" customWidth="1"/>
    <col min="5" max="5" width="10.7109375" style="0" customWidth="1"/>
  </cols>
  <sheetData>
    <row r="3" spans="1:16" ht="18.75" customHeight="1">
      <c r="A3" s="276" t="s">
        <v>115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4.2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ht="36.75">
      <c r="A5" s="88"/>
      <c r="B5" s="89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68.25" customHeight="1">
      <c r="A6" s="268" t="s">
        <v>0</v>
      </c>
      <c r="B6" s="270" t="s">
        <v>1</v>
      </c>
      <c r="C6" s="280" t="s">
        <v>101</v>
      </c>
      <c r="D6" s="274" t="s">
        <v>102</v>
      </c>
      <c r="E6" s="275"/>
      <c r="F6" s="272" t="s">
        <v>103</v>
      </c>
      <c r="G6" s="273"/>
      <c r="H6" s="272" t="s">
        <v>104</v>
      </c>
      <c r="I6" s="273"/>
      <c r="J6" s="277" t="s">
        <v>105</v>
      </c>
      <c r="K6" s="277"/>
      <c r="L6" s="277" t="s">
        <v>112</v>
      </c>
      <c r="M6" s="277"/>
      <c r="N6" s="277" t="s">
        <v>113</v>
      </c>
      <c r="O6" s="277"/>
      <c r="P6" s="278" t="s">
        <v>106</v>
      </c>
    </row>
    <row r="7" spans="1:16" ht="46.5">
      <c r="A7" s="269"/>
      <c r="B7" s="271"/>
      <c r="C7" s="281"/>
      <c r="D7" s="71" t="s">
        <v>107</v>
      </c>
      <c r="E7" s="71" t="s">
        <v>4</v>
      </c>
      <c r="F7" s="71" t="s">
        <v>108</v>
      </c>
      <c r="G7" s="71" t="s">
        <v>7</v>
      </c>
      <c r="H7" s="71" t="s">
        <v>109</v>
      </c>
      <c r="I7" s="71" t="s">
        <v>7</v>
      </c>
      <c r="J7" s="96" t="s">
        <v>110</v>
      </c>
      <c r="K7" s="96" t="s">
        <v>7</v>
      </c>
      <c r="L7" s="96" t="s">
        <v>110</v>
      </c>
      <c r="M7" s="96" t="s">
        <v>7</v>
      </c>
      <c r="N7" s="96" t="s">
        <v>110</v>
      </c>
      <c r="O7" s="96" t="s">
        <v>7</v>
      </c>
      <c r="P7" s="279"/>
    </row>
    <row r="8" spans="1:16" ht="15">
      <c r="A8" s="81"/>
      <c r="B8" s="79"/>
      <c r="C8" s="82"/>
      <c r="D8" s="82"/>
      <c r="E8" s="90"/>
      <c r="F8" s="84"/>
      <c r="G8" s="90"/>
      <c r="H8" s="86"/>
      <c r="I8" s="91"/>
      <c r="J8" s="97"/>
      <c r="K8" s="85"/>
      <c r="L8" s="85"/>
      <c r="M8" s="85"/>
      <c r="N8" s="85"/>
      <c r="O8" s="85"/>
      <c r="P8" s="92"/>
    </row>
    <row r="9" spans="1:16" ht="15">
      <c r="A9" s="81"/>
      <c r="B9" s="79"/>
      <c r="C9" s="82"/>
      <c r="D9" s="85"/>
      <c r="E9" s="85"/>
      <c r="F9" s="84"/>
      <c r="G9" s="85"/>
      <c r="H9" s="86"/>
      <c r="I9" s="84"/>
      <c r="J9" s="97"/>
      <c r="K9" s="85"/>
      <c r="L9" s="85"/>
      <c r="M9" s="85"/>
      <c r="N9" s="85"/>
      <c r="O9" s="85"/>
      <c r="P9" s="92"/>
    </row>
    <row r="10" spans="1:16" ht="15">
      <c r="A10" s="81"/>
      <c r="B10" s="79"/>
      <c r="C10" s="82"/>
      <c r="D10" s="85"/>
      <c r="E10" s="85"/>
      <c r="F10" s="84"/>
      <c r="G10" s="85"/>
      <c r="H10" s="86"/>
      <c r="I10" s="84"/>
      <c r="J10" s="94"/>
      <c r="K10" s="83"/>
      <c r="L10" s="83"/>
      <c r="M10" s="83"/>
      <c r="N10" s="83"/>
      <c r="O10" s="83"/>
      <c r="P10" s="92"/>
    </row>
    <row r="11" spans="1:16" ht="15">
      <c r="A11" s="81"/>
      <c r="B11" s="79"/>
      <c r="C11" s="82"/>
      <c r="D11" s="85"/>
      <c r="E11" s="85"/>
      <c r="F11" s="84"/>
      <c r="G11" s="85"/>
      <c r="H11" s="86"/>
      <c r="I11" s="84"/>
      <c r="J11" s="94"/>
      <c r="K11" s="83"/>
      <c r="L11" s="83"/>
      <c r="M11" s="83"/>
      <c r="N11" s="83"/>
      <c r="O11" s="83"/>
      <c r="P11" s="92"/>
    </row>
    <row r="12" spans="1:16" ht="15">
      <c r="A12" s="72"/>
      <c r="B12" s="72" t="s">
        <v>111</v>
      </c>
      <c r="C12" s="73"/>
      <c r="D12" s="78"/>
      <c r="E12" s="78"/>
      <c r="F12" s="78"/>
      <c r="G12" s="78"/>
      <c r="H12" s="80"/>
      <c r="I12" s="78"/>
      <c r="J12" s="95"/>
      <c r="K12" s="78"/>
      <c r="L12" s="78"/>
      <c r="M12" s="78"/>
      <c r="N12" s="78"/>
      <c r="O12" s="78"/>
      <c r="P12" s="93"/>
    </row>
    <row r="13" spans="1:16" ht="15">
      <c r="A13" s="74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87"/>
    </row>
    <row r="14" spans="1:16" ht="15">
      <c r="A14" s="74"/>
      <c r="B14" s="75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87"/>
    </row>
  </sheetData>
  <sheetProtection/>
  <mergeCells count="11">
    <mergeCell ref="C6:C7"/>
    <mergeCell ref="A6:A7"/>
    <mergeCell ref="B6:B7"/>
    <mergeCell ref="F6:G6"/>
    <mergeCell ref="D6:E6"/>
    <mergeCell ref="H6:I6"/>
    <mergeCell ref="A3:P4"/>
    <mergeCell ref="L6:M6"/>
    <mergeCell ref="N6:O6"/>
    <mergeCell ref="J6:K6"/>
    <mergeCell ref="P6:P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13.57421875" style="0" customWidth="1"/>
  </cols>
  <sheetData>
    <row r="2" spans="1:12" ht="14.25">
      <c r="A2" s="276" t="s">
        <v>114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4.2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36.75">
      <c r="A4" s="88"/>
      <c r="B4" s="89"/>
      <c r="C4" s="89"/>
      <c r="D4" s="88"/>
      <c r="E4" s="88"/>
      <c r="F4" s="88"/>
      <c r="G4" s="88"/>
      <c r="H4" s="88"/>
      <c r="I4" s="88"/>
      <c r="J4" s="88"/>
      <c r="K4" s="88"/>
      <c r="L4" s="88"/>
    </row>
    <row r="5" spans="1:12" ht="69" customHeight="1">
      <c r="A5" s="268" t="s">
        <v>0</v>
      </c>
      <c r="B5" s="270" t="s">
        <v>1</v>
      </c>
      <c r="C5" s="280" t="s">
        <v>101</v>
      </c>
      <c r="D5" s="274" t="s">
        <v>102</v>
      </c>
      <c r="E5" s="275"/>
      <c r="F5" s="272" t="s">
        <v>103</v>
      </c>
      <c r="G5" s="273"/>
      <c r="H5" s="272" t="s">
        <v>116</v>
      </c>
      <c r="I5" s="273"/>
      <c r="J5" s="277" t="s">
        <v>105</v>
      </c>
      <c r="K5" s="277"/>
      <c r="L5" s="278" t="s">
        <v>106</v>
      </c>
    </row>
    <row r="6" spans="1:12" ht="46.5">
      <c r="A6" s="269"/>
      <c r="B6" s="271"/>
      <c r="C6" s="281"/>
      <c r="D6" s="71" t="s">
        <v>107</v>
      </c>
      <c r="E6" s="71" t="s">
        <v>4</v>
      </c>
      <c r="F6" s="71" t="s">
        <v>108</v>
      </c>
      <c r="G6" s="71" t="s">
        <v>7</v>
      </c>
      <c r="H6" s="71" t="s">
        <v>109</v>
      </c>
      <c r="I6" s="71" t="s">
        <v>7</v>
      </c>
      <c r="J6" s="96" t="s">
        <v>110</v>
      </c>
      <c r="K6" s="96" t="s">
        <v>7</v>
      </c>
      <c r="L6" s="279"/>
    </row>
    <row r="7" spans="1:12" ht="15">
      <c r="A7" s="81"/>
      <c r="B7" s="79"/>
      <c r="C7" s="82"/>
      <c r="D7" s="82"/>
      <c r="E7" s="90"/>
      <c r="F7" s="84"/>
      <c r="G7" s="90"/>
      <c r="H7" s="86"/>
      <c r="I7" s="91"/>
      <c r="J7" s="97"/>
      <c r="K7" s="85"/>
      <c r="L7" s="92"/>
    </row>
    <row r="8" spans="1:12" ht="15">
      <c r="A8" s="81"/>
      <c r="B8" s="79"/>
      <c r="C8" s="82"/>
      <c r="D8" s="85"/>
      <c r="E8" s="85"/>
      <c r="F8" s="84"/>
      <c r="G8" s="85"/>
      <c r="H8" s="86"/>
      <c r="I8" s="84"/>
      <c r="J8" s="97"/>
      <c r="K8" s="85"/>
      <c r="L8" s="92"/>
    </row>
    <row r="9" spans="1:12" ht="15">
      <c r="A9" s="81"/>
      <c r="B9" s="79"/>
      <c r="C9" s="82"/>
      <c r="D9" s="85"/>
      <c r="E9" s="85"/>
      <c r="F9" s="84"/>
      <c r="G9" s="85"/>
      <c r="H9" s="86"/>
      <c r="I9" s="84"/>
      <c r="J9" s="94"/>
      <c r="K9" s="83"/>
      <c r="L9" s="92"/>
    </row>
    <row r="10" spans="1:12" ht="15">
      <c r="A10" s="81"/>
      <c r="B10" s="79"/>
      <c r="C10" s="82"/>
      <c r="D10" s="85"/>
      <c r="E10" s="85"/>
      <c r="F10" s="84"/>
      <c r="G10" s="85"/>
      <c r="H10" s="86"/>
      <c r="I10" s="84"/>
      <c r="J10" s="94"/>
      <c r="K10" s="83"/>
      <c r="L10" s="92"/>
    </row>
    <row r="11" spans="1:12" ht="15">
      <c r="A11" s="72"/>
      <c r="B11" s="72" t="s">
        <v>111</v>
      </c>
      <c r="C11" s="73"/>
      <c r="D11" s="78"/>
      <c r="E11" s="78"/>
      <c r="F11" s="78"/>
      <c r="G11" s="78"/>
      <c r="H11" s="80"/>
      <c r="I11" s="78"/>
      <c r="J11" s="95"/>
      <c r="K11" s="78"/>
      <c r="L11" s="93"/>
    </row>
  </sheetData>
  <sheetProtection/>
  <mergeCells count="9">
    <mergeCell ref="L5:L6"/>
    <mergeCell ref="A2:L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2014-02-06T08:51:00Z</dcterms:modified>
  <cp:category/>
  <cp:version/>
  <cp:contentType/>
  <cp:contentStatus/>
</cp:coreProperties>
</file>